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735" windowHeight="4830" tabRatio="796" firstSheet="2" activeTab="2"/>
  </bookViews>
  <sheets>
    <sheet name="確認data" sheetId="1" state="hidden" r:id="rId1"/>
    <sheet name="変更受付" sheetId="2" state="hidden" r:id="rId2"/>
    <sheet name="建主変更" sheetId="3" r:id="rId3"/>
    <sheet name="更新履歴" sheetId="4" state="hidden" r:id="rId4"/>
    <sheet name="リスト項目" sheetId="5" state="hidden" r:id="rId5"/>
  </sheets>
  <definedNames>
    <definedName name="_xlfn.SINGLE" hidden="1">#NAME?</definedName>
    <definedName name="_xlnm.Print_Area" localSheetId="2">'建主変更'!$A$1:$U$107</definedName>
    <definedName name="_xlnm.Print_Area" localSheetId="1">'変更受付'!$E$1000:$AF$1082</definedName>
    <definedName name="_xlnm.Print_Titles" localSheetId="2">'建主変更'!$1:$1</definedName>
    <definedName name="_xlnm.Print_Titles" localSheetId="1">'変更受付'!$1000:$1000</definedName>
  </definedNames>
  <calcPr fullCalcOnLoad="1"/>
</workbook>
</file>

<file path=xl/comments2.xml><?xml version="1.0" encoding="utf-8"?>
<comments xmlns="http://schemas.openxmlformats.org/spreadsheetml/2006/main">
  <authors>
    <author>office</author>
    <author>watanabe</author>
  </authors>
  <commentList>
    <comment ref="F1023" authorId="0">
      <text>
        <r>
          <rPr>
            <b/>
            <sz val="9"/>
            <color indexed="10"/>
            <rFont val="ＭＳ Ｐゴシック"/>
            <family val="3"/>
          </rPr>
          <t>必須項目です。</t>
        </r>
      </text>
    </comment>
    <comment ref="E1046" authorId="0">
      <text>
        <r>
          <rPr>
            <b/>
            <sz val="9"/>
            <color indexed="10"/>
            <rFont val="ＭＳ Ｐゴシック"/>
            <family val="3"/>
          </rPr>
          <t>構造上の棟分けがある場合に入力し、提出ください。</t>
        </r>
      </text>
    </comment>
    <comment ref="AE1009" authorId="1">
      <text>
        <r>
          <rPr>
            <b/>
            <sz val="9"/>
            <color indexed="10"/>
            <rFont val="ＭＳ Ｐゴシック"/>
            <family val="3"/>
          </rPr>
          <t>弊社への申請を予定している場合には、必ず記入願います。</t>
        </r>
      </text>
    </comment>
  </commentList>
</comments>
</file>

<file path=xl/comments3.xml><?xml version="1.0" encoding="utf-8"?>
<comments xmlns="http://schemas.openxmlformats.org/spreadsheetml/2006/main">
  <authors>
    <author>watanabe</author>
  </authors>
  <commentList>
    <comment ref="B52" authorId="0">
      <text>
        <r>
          <rPr>
            <b/>
            <sz val="9"/>
            <color indexed="10"/>
            <rFont val="ＭＳ Ｐゴシック"/>
            <family val="3"/>
          </rPr>
          <t>この別紙を使用する場合は、両面印刷としてください。</t>
        </r>
      </text>
    </comment>
  </commentList>
</comments>
</file>

<file path=xl/sharedStrings.xml><?xml version="1.0" encoding="utf-8"?>
<sst xmlns="http://schemas.openxmlformats.org/spreadsheetml/2006/main" count="1234" uniqueCount="800">
  <si>
    <t>・各種検査予約票（基準法，F35，保証）を整備</t>
  </si>
  <si>
    <t>044-952-2849</t>
  </si>
  <si>
    <t>web支店（電子申請）</t>
  </si>
  <si>
    <t>物件名称_計変</t>
  </si>
  <si>
    <t>地名地番_1_計変</t>
  </si>
  <si>
    <t>同時申請_住宅性能評価_計変</t>
  </si>
  <si>
    <t>同時申請_フラット35_計変</t>
  </si>
  <si>
    <t>同時申請_住宅保証制度_計変</t>
  </si>
  <si>
    <t>住戸数_計変</t>
  </si>
  <si>
    <t>建物区分_法6条1項一号_計変</t>
  </si>
  <si>
    <t>建物区分_法6条1項二号_計変</t>
  </si>
  <si>
    <t>建物区分_法6条1項三号_計変</t>
  </si>
  <si>
    <t>建物区分_法6条1項四号_計変</t>
  </si>
  <si>
    <t>中高層条例対象建築物_計変</t>
  </si>
  <si>
    <t>ワンルーム住戸_計変</t>
  </si>
  <si>
    <t>仮設許可建築物_計変</t>
  </si>
  <si>
    <t>構造_棟分け_計変</t>
  </si>
  <si>
    <t>構造計算種別_1_計変</t>
  </si>
  <si>
    <t>構造計算種別_2_計変</t>
  </si>
  <si>
    <t>構造計算種別_3_計変</t>
  </si>
  <si>
    <t>構造計算種別_4_計変</t>
  </si>
  <si>
    <t>構造計算種別_5_計変</t>
  </si>
  <si>
    <t>構造計算種別_6_計変</t>
  </si>
  <si>
    <t>構造計算プログラム_1_計変</t>
  </si>
  <si>
    <t>構造計算プログラム_2_計変</t>
  </si>
  <si>
    <t>構造計算設計ルート_X方向_計変</t>
  </si>
  <si>
    <t>構造計算設計ルート_Y方向_計変</t>
  </si>
  <si>
    <t>構造計算適合性判定_種別_1_計変</t>
  </si>
  <si>
    <t>構造計算適合性判定_種別_2_計変</t>
  </si>
  <si>
    <t>構造計算適合性判定_要不要_計変</t>
  </si>
  <si>
    <t>昇降機_台数_計変</t>
  </si>
  <si>
    <t>ホームエレベーターの有無_計変</t>
  </si>
  <si>
    <t>質疑担当者_建築士事務所名_計変</t>
  </si>
  <si>
    <t>質疑担当者_氏名_計変</t>
  </si>
  <si>
    <t>質疑担当者_郵便番号_計変</t>
  </si>
  <si>
    <t>質疑担当者_所在地_計変</t>
  </si>
  <si>
    <t>質疑担当者_電話番号_計変</t>
  </si>
  <si>
    <t>質疑担当者_FAX番号_計変</t>
  </si>
  <si>
    <t>請求書の宛名_計変</t>
  </si>
  <si>
    <t>請求書の送付先_氏名1_計変</t>
  </si>
  <si>
    <t>請求書の送付先_氏名2_計変</t>
  </si>
  <si>
    <t>請求書の送付先_郵便番号_計変</t>
  </si>
  <si>
    <t>請求書の送付先_住所_計変</t>
  </si>
  <si>
    <t>請求書の送付先_電話番号_計変</t>
  </si>
  <si>
    <t>請求書の送付先_FAX番号_計変</t>
  </si>
  <si>
    <t>図面枚数_計変</t>
  </si>
  <si>
    <t>X1025</t>
  </si>
  <si>
    <t>H1031</t>
  </si>
  <si>
    <t>AB1031</t>
  </si>
  <si>
    <t>H1038</t>
  </si>
  <si>
    <t>AB1038</t>
  </si>
  <si>
    <t>（敷地合計床面積：</t>
  </si>
  <si>
    <t>第FBC建確済　　-　　　</t>
  </si>
  <si>
    <t>変更四面</t>
  </si>
  <si>
    <t>建築物1_令10条の特例区分_計変</t>
  </si>
  <si>
    <t>・制限業種に係る関係企業一覧の追加
・業務規程の改定に伴う各書類の文言修正</t>
  </si>
  <si>
    <r>
      <t>建築主等変更届</t>
    </r>
    <r>
      <rPr>
        <sz val="16"/>
        <rFont val="ＭＳ ゴシック"/>
        <family val="3"/>
      </rPr>
      <t>（別紙）</t>
    </r>
  </si>
  <si>
    <t>・関係企業一覧の提出喚起のコメントを検査予約に追加</t>
  </si>
  <si>
    <t>・軽微変更説明書を追加</t>
  </si>
  <si>
    <t>加倉田</t>
  </si>
  <si>
    <t>・検査手数料の入金期限を4営業日前から2営業日前に変更</t>
  </si>
  <si>
    <t>・軽微変更事務手数料を軽微報告に記載
・検査予約票に住居表示を追加
・関係企業一覧（頭紙）のＦＢＣ確認欄の拡大
・関係企業一覧（頭紙）の別紙枚数記入欄追加</t>
  </si>
  <si>
    <t>・工事二面の多用途を選択できるようにした。
・3棟以上の建築物に対応できるようにした。</t>
  </si>
  <si>
    <t>・関係企業一覧の頭紙に企業入力欄追加
・関係企業一覧の別紙を改良</t>
  </si>
  <si>
    <t>Rev05</t>
  </si>
  <si>
    <t>・Web業務支援システムへのインポート対策
・確認四面の居室の床面高さ単位「m」⇒「mm」
・受付審査申込書の項目整理及び注意書き追記
・検査予約票の項目整理
・提出書類一覧表に審査特例の注記を追加
・申請内容確認シートの内容整理</t>
  </si>
  <si>
    <t>・確認案内及び変更案内に事前連絡のお願の強調</t>
  </si>
  <si>
    <t>・概要二面のリンクの不具合を訂正
・変更案内の表示エラーを訂正</t>
  </si>
  <si>
    <t>受 付 審 査 予 約 票 兼 申 込 書</t>
  </si>
  <si>
    <t>新百合ヶ丘（本社）</t>
  </si>
  <si>
    <t>◆ ＦＡＸ番号</t>
  </si>
  <si>
    <t>H1009</t>
  </si>
  <si>
    <t>O1009</t>
  </si>
  <si>
    <t>Z1009</t>
  </si>
  <si>
    <t>AB1015</t>
  </si>
  <si>
    <t>N1016</t>
  </si>
  <si>
    <t>T1016</t>
  </si>
  <si>
    <t>Z1016</t>
  </si>
  <si>
    <t>H1017</t>
  </si>
  <si>
    <t>F1026</t>
  </si>
  <si>
    <t>L1023</t>
  </si>
  <si>
    <t>Q1023</t>
  </si>
  <si>
    <t>Z1023</t>
  </si>
  <si>
    <t>H1024</t>
  </si>
  <si>
    <t>N1024</t>
  </si>
  <si>
    <t>T1024</t>
  </si>
  <si>
    <t>L1025</t>
  </si>
  <si>
    <t>O1026</t>
  </si>
  <si>
    <t>X1026</t>
  </si>
  <si>
    <t>Q1027</t>
  </si>
  <si>
    <t>V1027</t>
  </si>
  <si>
    <t>AA1027</t>
  </si>
  <si>
    <t>H1028</t>
  </si>
  <si>
    <t>L1028</t>
  </si>
  <si>
    <t>H1032</t>
  </si>
  <si>
    <t>M1033</t>
  </si>
  <si>
    <t>H1036</t>
  </si>
  <si>
    <t>H1039</t>
  </si>
  <si>
    <t>I1037</t>
  </si>
  <si>
    <t>M1037</t>
  </si>
  <si>
    <t>AB1039</t>
  </si>
  <si>
    <t>H1041</t>
  </si>
  <si>
    <t>受付審査予約票兼申込書（別添）</t>
  </si>
  <si>
    <t>・受付審査予約制及び、優待価格制導入のお知らせの追加
・受付審査予約制及び、優待価格制導入に伴う確認案内及び提出書類一覧表，確認受付，計変受付の改訂</t>
  </si>
  <si>
    <t>・確認案内及び変更案内において、申請図書をA3サイズにして貰うお願いを誤解されないように訂正</t>
  </si>
  <si>
    <t>・受付審査予約制及び、優待価格制導入のお知らせに、優待条件⑤に具体的な期間を明示</t>
  </si>
  <si>
    <t>・受付審査予約制の予約受付日を受付審査開始希望日の前月1日からに変更</t>
  </si>
  <si>
    <t>・H19.11.14建築基準法施行規則改正に伴う様式改訂</t>
  </si>
  <si>
    <t>H12建設省告示第1413号第1五号に該当するホームエレベーター　）</t>
  </si>
  <si>
    <t>P1017</t>
  </si>
  <si>
    <t>W1017</t>
  </si>
  <si>
    <t>整合：</t>
  </si>
  <si>
    <t>優待　・　一般</t>
  </si>
  <si>
    <t>手数料区分</t>
  </si>
  <si>
    <t>型式認定</t>
  </si>
  <si>
    <t>構造_型式認定</t>
  </si>
  <si>
    <t>構造_型式認定_計変</t>
  </si>
  <si>
    <t>・受付票の改訂
・確認案内,確認一覧,変更案内,変更一覧をツールから分離</t>
  </si>
  <si>
    <t>事務所登録番号：</t>
  </si>
  <si>
    <t>質疑担当者_建築士事務所_登録番号_計変</t>
  </si>
  <si>
    <t>Y1031</t>
  </si>
  <si>
    <t>事務所名</t>
  </si>
  <si>
    <t>確認申請受理後、建築基準法第18条の3第一項の規定に基づく確認審査等に関する指針（平成19年国土交通省告示第835号）第1第5項第3号イに掲げる軽微な不備を除き、申請図書等の訂正及び差替えが認められません。確認申請受理後に計画変更に相当する補正等が必要となった場合は、一度申請を取下げていただき、再申請をお願いいたします。</t>
  </si>
  <si>
    <t>設計図書の選択項目</t>
  </si>
  <si>
    <t>添付するすべての設計図書</t>
  </si>
  <si>
    <t>添付する設計図書（構造図及び構造計算書除く）</t>
  </si>
  <si>
    <t>添付する構造図及び構造計算書</t>
  </si>
  <si>
    <t>添付する意匠に係る設計図書</t>
  </si>
  <si>
    <t>添付する設備に係る設計図書</t>
  </si>
  <si>
    <t>添付する構造に係る設計図書</t>
  </si>
  <si>
    <t>Rev06</t>
  </si>
  <si>
    <t>Reｖ09</t>
  </si>
  <si>
    <t>構造一級建築士、設備一級建築士による設計を表示
H21/11/27付けの施行規則の改正による改訂</t>
  </si>
  <si>
    <t>加倉田</t>
  </si>
  <si>
    <t>静岡県</t>
  </si>
  <si>
    <t>（区分　08456　）　サービス業を営む店舗</t>
  </si>
  <si>
    <t>地名地番　静岡県追加　　用途　サービス業を営む店舗　追加</t>
  </si>
  <si>
    <t>遠藤</t>
  </si>
  <si>
    <t>　下記の通り、建築主を変更したいので、富士建築センター株式会社（FBC）確認検査業務規程第２６条第１項の規定に基づき届け出ます。</t>
  </si>
  <si>
    <t>〒</t>
  </si>
  <si>
    <t>項目名称</t>
  </si>
  <si>
    <t>値</t>
  </si>
  <si>
    <t>セル</t>
  </si>
  <si>
    <t>シート</t>
  </si>
  <si>
    <t>地名地番_1</t>
  </si>
  <si>
    <t>地名地番_2</t>
  </si>
  <si>
    <t>・変更一面に当ツールを計画変更から使用する人への注記を追加</t>
  </si>
  <si>
    <t>特定工程名称</t>
  </si>
  <si>
    <t>２階の床及びこれを支持するはりに鉄筋を配置する工事</t>
  </si>
  <si>
    <t>１階の鉄骨その他の構造部材の建方工事</t>
  </si>
  <si>
    <t>屋根工事</t>
  </si>
  <si>
    <t>基礎の配筋工事</t>
  </si>
  <si>
    <t>基礎配筋完了時</t>
  </si>
  <si>
    <t>基礎と躯体の緊結完了時</t>
  </si>
  <si>
    <t>全軸組緊結完了時</t>
  </si>
  <si>
    <t>最下階から２つ目の床版配筋完了時</t>
  </si>
  <si>
    <t>小屋組完了時</t>
  </si>
  <si>
    <t>特定工程名称(横浜)</t>
  </si>
  <si>
    <t>・新しい検査予約表へ変更
・特定工程名称のリスト化</t>
  </si>
  <si>
    <t>遠藤
渡辺</t>
  </si>
  <si>
    <t>Rev07</t>
  </si>
  <si>
    <t>・工事届を新様式へ
・検査予約票の更新
・中間三面及び完了三面「工事着手年月日」のリンク等訂正</t>
  </si>
  <si>
    <t>・受付審査予約票に希望日数を表示</t>
  </si>
  <si>
    <t>Mail：</t>
  </si>
  <si>
    <t>V1031</t>
  </si>
  <si>
    <t>V1032</t>
  </si>
  <si>
    <t>◆ 申請希望店舗</t>
  </si>
  <si>
    <t xml:space="preserve">確認済証取得希望日：平成 </t>
  </si>
  <si>
    <t>質疑担当者_Mail_計変</t>
  </si>
  <si>
    <t>・受付審査予約票兼申込書に質疑先のメールアドレス欄追加
・受付審査予約票の送付先を新宿サテライトに限定
・中間三面及び完了三面に中間検査回数が多い時用の別紙を追加
・確認四面及び変更四面の階表示に「ピット階」を追加
・確認五面及び変更五面の3～6欄をテキスト化し自由に書き込めるようにした。</t>
  </si>
  <si>
    <t>◆ 別途弊社申請</t>
  </si>
  <si>
    <t>審査特例</t>
  </si>
  <si>
    <t>工事種別</t>
  </si>
  <si>
    <t>建物名称（建物番号）</t>
  </si>
  <si>
    <t>Exp.j等で分けた各棟の名称</t>
  </si>
  <si>
    <t>建築物の区分</t>
  </si>
  <si>
    <t/>
  </si>
  <si>
    <r>
      <t>申請区分</t>
    </r>
    <r>
      <rPr>
        <sz val="8"/>
        <rFont val="ＭＳ Ｐ明朝"/>
        <family val="1"/>
      </rPr>
      <t>（建築物/建築設備/工作物）</t>
    </r>
  </si>
  <si>
    <t>法第20条第1号</t>
  </si>
  <si>
    <t>法第20条第2号</t>
  </si>
  <si>
    <t>法第20条第3号</t>
  </si>
  <si>
    <t>法第20条第4号</t>
  </si>
  <si>
    <t>壁量計算（木造）</t>
  </si>
  <si>
    <t>限界耐力計算</t>
  </si>
  <si>
    <t>その他（　　　　　　　　　　）</t>
  </si>
  <si>
    <t>◆ 備考（連絡事項）</t>
  </si>
  <si>
    <t>・受付票に「同時申請」を「別途弊社申請」に変更し、コメントを追加
・受付票に入力項目の入力支援（ドロップダウン）機能を追加
・受付票に「備考（連絡事項）」を追加</t>
  </si>
  <si>
    <t>・道路敷地関係調査票/現地調査表及び申請内容確認シートを別データとした。</t>
  </si>
  <si>
    <t>・中間一面の中間検査合格証欄を押印用に変更
・完了一面の検査済証欄を押印用に変更</t>
  </si>
  <si>
    <t>業務エリア</t>
  </si>
  <si>
    <t>同時申請_住宅性能評価</t>
  </si>
  <si>
    <t>同時申請_フラット35</t>
  </si>
  <si>
    <t>同時申請_住宅金融支援機構</t>
  </si>
  <si>
    <t>同時申請_住宅保証制度</t>
  </si>
  <si>
    <t>同時申請_住宅性能評価</t>
  </si>
  <si>
    <t>同時申請_フラット35</t>
  </si>
  <si>
    <t>同時申請_住宅保証制度</t>
  </si>
  <si>
    <t>住戸数</t>
  </si>
  <si>
    <t>建物区分_法6条1項</t>
  </si>
  <si>
    <t>審査特例及び仮設</t>
  </si>
  <si>
    <t>建物区分_法6条1項一号</t>
  </si>
  <si>
    <t>建物区分_法6条1項二号</t>
  </si>
  <si>
    <t>建物区分_法6条1項三号</t>
  </si>
  <si>
    <t>建物区分_法6条1項四号</t>
  </si>
  <si>
    <t>ワンルーム住戸</t>
  </si>
  <si>
    <t>構造_棟分け</t>
  </si>
  <si>
    <t>構造計算種別_1</t>
  </si>
  <si>
    <t>構造計算種別_2</t>
  </si>
  <si>
    <t>構造計算種別_3</t>
  </si>
  <si>
    <t>構造計算種別_4</t>
  </si>
  <si>
    <t>構造計算種別_5</t>
  </si>
  <si>
    <t>構造計算種別_6</t>
  </si>
  <si>
    <t>構造計算プログラム_1</t>
  </si>
  <si>
    <t>構造計算プログラム_2</t>
  </si>
  <si>
    <t>構造計算設計ルート_X方向</t>
  </si>
  <si>
    <t>構造計算設計ルート_Y方向</t>
  </si>
  <si>
    <t>構造計算設計ルート_Y方向</t>
  </si>
  <si>
    <t>構造計算適合性判定_種別_1</t>
  </si>
  <si>
    <t>構造計算適合性判定_種別_2</t>
  </si>
  <si>
    <t>構造計算適合性判定_要不要</t>
  </si>
  <si>
    <t>昇降機_台数</t>
  </si>
  <si>
    <t>ホームエレベーターの有無</t>
  </si>
  <si>
    <t>質疑担当者_建築士事務所名</t>
  </si>
  <si>
    <t>質疑担当者_氏名</t>
  </si>
  <si>
    <t>質疑担当者_郵便番号</t>
  </si>
  <si>
    <t>質疑担当者_所在地</t>
  </si>
  <si>
    <t>質疑担当者_電話番号</t>
  </si>
  <si>
    <t>質疑担当者_FAX番号</t>
  </si>
  <si>
    <t>請求書の宛名</t>
  </si>
  <si>
    <t>請求書の送付先_氏名1</t>
  </si>
  <si>
    <t>請求書の送付先_氏名2</t>
  </si>
  <si>
    <t>請求書の送付先_郵便番号</t>
  </si>
  <si>
    <t>請求書の送付先_住所</t>
  </si>
  <si>
    <t>請求書の送付先_電話番号</t>
  </si>
  <si>
    <t>請求書の送付先_FAX番号</t>
  </si>
  <si>
    <t>図面枚数</t>
  </si>
  <si>
    <t>計画変更確認申請日</t>
  </si>
  <si>
    <t>代理者1_氏名_計変</t>
  </si>
  <si>
    <t>代理者1_所在地1_計変</t>
  </si>
  <si>
    <t>代理者1_所在地2_計変</t>
  </si>
  <si>
    <t>代理者1_所在地3_計変</t>
  </si>
  <si>
    <t>建築主1_氏名1_変更</t>
  </si>
  <si>
    <t>建築主1_氏名2_変更</t>
  </si>
  <si>
    <t>建築主1_住所1_変更</t>
  </si>
  <si>
    <t>建築主1_住所2_変更</t>
  </si>
  <si>
    <t>建築主1_住所3_変更</t>
  </si>
  <si>
    <t>主要用途_1_計変</t>
  </si>
  <si>
    <t>主要用途_2_計変</t>
  </si>
  <si>
    <t>I1033</t>
  </si>
  <si>
    <t>　氏名のﾌﾘｶﾞﾅ</t>
  </si>
  <si>
    <t>　会社名</t>
  </si>
  <si>
    <t>　住　所</t>
  </si>
  <si>
    <t>　郵便番号</t>
  </si>
  <si>
    <t>◆ 質疑･確認済証送付先</t>
  </si>
  <si>
    <t>地名地番_2_計変</t>
  </si>
  <si>
    <t>最高の高さ_申請建築物_計変</t>
  </si>
  <si>
    <t>階数_地上_申請建築物_計変</t>
  </si>
  <si>
    <t>階数_地下_申請建築物_計変</t>
  </si>
  <si>
    <t>構造1_計変</t>
  </si>
  <si>
    <t>構造2_計変</t>
  </si>
  <si>
    <t>工事監理者1_建築士事務所名</t>
  </si>
  <si>
    <t>工事監理者2_氏名</t>
  </si>
  <si>
    <t>工事監理者2_建築士事務所名</t>
  </si>
  <si>
    <t>工事監理者3_氏名</t>
  </si>
  <si>
    <t>工事監理者3_建築士事務所名</t>
  </si>
  <si>
    <t>工事監理者4_氏名</t>
  </si>
  <si>
    <t>工事監理者4_建築士事務所名</t>
  </si>
  <si>
    <t>工事施工者1_氏名</t>
  </si>
  <si>
    <t>工事施工者1_営業所名</t>
  </si>
  <si>
    <t>H1023</t>
  </si>
  <si>
    <t>H1016</t>
  </si>
  <si>
    <t>項番</t>
  </si>
  <si>
    <t>欠番フラグ</t>
  </si>
  <si>
    <t>ロックフラグ</t>
  </si>
  <si>
    <t>仮受付フラグ</t>
  </si>
  <si>
    <t>仮受付年月日</t>
  </si>
  <si>
    <t>(nll)</t>
  </si>
  <si>
    <t>代理者2_建築士事務所名</t>
  </si>
  <si>
    <t>代理者2_氏名</t>
  </si>
  <si>
    <t>代理者2_郵便番号</t>
  </si>
  <si>
    <t>代理者2_電話番号</t>
  </si>
  <si>
    <t>代理者2_所在地1</t>
  </si>
  <si>
    <t>代理者2_所在地2</t>
  </si>
  <si>
    <t>代理者2_所在地3</t>
  </si>
  <si>
    <t>工事施工者2_営業所名</t>
  </si>
  <si>
    <t>工事施工者2_氏名</t>
  </si>
  <si>
    <t>工事施工者3_営業所名</t>
  </si>
  <si>
    <t>工事施工者3_氏名</t>
  </si>
  <si>
    <t>工事施工者4_営業所名</t>
  </si>
  <si>
    <t>工事施工者4_氏名</t>
  </si>
  <si>
    <t>地名地番_3</t>
  </si>
  <si>
    <t>地名地番_郵便番号</t>
  </si>
  <si>
    <t>手入力</t>
  </si>
  <si>
    <t>階数_合計_申請建築物</t>
  </si>
  <si>
    <t>住戸数</t>
  </si>
  <si>
    <t>ワンルーム集合住宅</t>
  </si>
  <si>
    <t>木造3階建て</t>
  </si>
  <si>
    <t>構造計算の種類</t>
  </si>
  <si>
    <t>不要な項目？</t>
  </si>
  <si>
    <t>構造計算プログラム</t>
  </si>
  <si>
    <t>構造計算プログラム_大臣認定番号</t>
  </si>
  <si>
    <t>支援システムのみの項目</t>
  </si>
  <si>
    <t>申請取下げ</t>
  </si>
  <si>
    <t>申請取下げ_届出受領日</t>
  </si>
  <si>
    <t>計画取止め</t>
  </si>
  <si>
    <t>計画取止め_届出受領日</t>
  </si>
  <si>
    <t>申請様式未対応項目</t>
  </si>
  <si>
    <t>項目合算「建築主1_氏名1」＋「建築主1_氏名2」</t>
  </si>
  <si>
    <t>建築主1_氏名</t>
  </si>
  <si>
    <t>項目合算「建築主2_氏名1」＋「建築主2_氏名2」</t>
  </si>
  <si>
    <t>項目合算「建築主3_氏名1」＋「建築主3_氏名2」</t>
  </si>
  <si>
    <t>建築主4_氏名</t>
  </si>
  <si>
    <t>建築主3_氏名</t>
  </si>
  <si>
    <t>建築主2_氏名</t>
  </si>
  <si>
    <t>項目合算「用途地域等1」＋「用途地域等2」＋「用途地域等3」＋「用途地域等4」</t>
  </si>
  <si>
    <t>用途地域等</t>
  </si>
  <si>
    <t>項目合算「構造1」＋「構造2」</t>
  </si>
  <si>
    <t>項目合算「主要用途_1」＋「主要用途_2」</t>
  </si>
  <si>
    <t>項目合算「階数_地上_申請建築物」＋「階数_地下_申請建築物」</t>
  </si>
  <si>
    <t>第一種低層住居専用</t>
  </si>
  <si>
    <t>第二種低層住居専用</t>
  </si>
  <si>
    <t>第一種中高層住居専用</t>
  </si>
  <si>
    <t>第二種中高層住居専用</t>
  </si>
  <si>
    <t>第一種住居</t>
  </si>
  <si>
    <t>第二種住居</t>
  </si>
  <si>
    <t>準住居</t>
  </si>
  <si>
    <t>近隣商業</t>
  </si>
  <si>
    <t>商業</t>
  </si>
  <si>
    <t>準工業</t>
  </si>
  <si>
    <t>工業</t>
  </si>
  <si>
    <t>工業専用</t>
  </si>
  <si>
    <t>指定のない地域</t>
  </si>
  <si>
    <t>・「確認案内」に茨城県の現地調査表を追加
・「変更案内」に注意書きを追加
・「確認受付」及び「変更受付」の構造のリンクを修正
・各申請書の第一面から「電話番号」と「FAX」を削除</t>
  </si>
  <si>
    <t>他の建築主、設置者又は築造主</t>
  </si>
  <si>
    <t>別記FBC-第126号様式</t>
  </si>
  <si>
    <t>・改正法に合わせた申請方法の案内を更新</t>
  </si>
  <si>
    <t>建築主1_郵便番号_変更</t>
  </si>
  <si>
    <t>建築主1_電話番号_変更</t>
  </si>
  <si>
    <t>建築主1_FAX番号_変更</t>
  </si>
  <si>
    <t>仮設許可建築物(法85条5項)</t>
  </si>
  <si>
    <t>令10条第三号(法6条1項四号･防火指定外･戸建て)</t>
  </si>
  <si>
    <t>令10条第四号(法6条1項四号･上記以外)</t>
  </si>
  <si>
    <t>代理者1_建築士事務所_登録番号_計変</t>
  </si>
  <si>
    <t>代理者1_建築士事務所名_計変</t>
  </si>
  <si>
    <t>代理者1_郵便番号_計変</t>
  </si>
  <si>
    <t>代理者1_電話番号_計変</t>
  </si>
  <si>
    <t>代理者1_FAX番号_計変</t>
  </si>
  <si>
    <t>代理者1_Mail_計変</t>
  </si>
  <si>
    <t>その他（時刻歴応答解析・免震建築物等）</t>
  </si>
  <si>
    <t>壁量計算(木造)</t>
  </si>
  <si>
    <t>延べ面積_全体_計変</t>
  </si>
  <si>
    <t>延べ面積_全体_申請_計変</t>
  </si>
  <si>
    <t>延べ面積_全体_申請以外_計変</t>
  </si>
  <si>
    <t>設計者2_氏名</t>
  </si>
  <si>
    <t>設計者2_建築士事務所名</t>
  </si>
  <si>
    <t>設計者3_氏名</t>
  </si>
  <si>
    <t>設計者3_建築士事務所名</t>
  </si>
  <si>
    <t>設計者4_氏名</t>
  </si>
  <si>
    <t>設計者4_建築士事務所名</t>
  </si>
  <si>
    <t>設備意見者1_氏名</t>
  </si>
  <si>
    <t>設備意見者1_勤務先</t>
  </si>
  <si>
    <t>設備意見者2_氏名</t>
  </si>
  <si>
    <t>設備意見者2_勤務先</t>
  </si>
  <si>
    <t>設備意見者3_氏名</t>
  </si>
  <si>
    <t>設備意見者3_勤務先</t>
  </si>
  <si>
    <t>設備意見者4_氏名</t>
  </si>
  <si>
    <t>設備意見者4_勤務先</t>
  </si>
  <si>
    <t>工事監理者1_氏名</t>
  </si>
  <si>
    <t>道路種別</t>
  </si>
  <si>
    <t>（区分　08440　）　マーケット</t>
  </si>
  <si>
    <t>（区分　08440　）　物品販売業を営む店舗</t>
  </si>
  <si>
    <t>（区分　08450　）　飲食店</t>
  </si>
  <si>
    <t>別記FBC-第117号様式</t>
  </si>
  <si>
    <t>敷地面積の合計_1</t>
  </si>
  <si>
    <t>建築面積_申請以外</t>
  </si>
  <si>
    <t>延べ面積_全体</t>
  </si>
  <si>
    <t>延べ面積_全体_申請以外</t>
  </si>
  <si>
    <t>延べ面積_全体_申請</t>
  </si>
  <si>
    <t>建築面積_申請</t>
  </si>
  <si>
    <t>階数_地上_申請建築物</t>
  </si>
  <si>
    <t>最高の高さ_申請建築物</t>
  </si>
  <si>
    <t>階数_地下_申請建築物</t>
  </si>
  <si>
    <t>法６条１項一号</t>
  </si>
  <si>
    <t>法６条１項二号</t>
  </si>
  <si>
    <t>法６条１項三号</t>
  </si>
  <si>
    <t>法６条１項四号</t>
  </si>
  <si>
    <t>ワンルーム型集合住宅</t>
  </si>
  <si>
    <t>：</t>
  </si>
  <si>
    <t>規模</t>
  </si>
  <si>
    <t>構造計算</t>
  </si>
  <si>
    <t>記</t>
  </si>
  <si>
    <t>中間検査</t>
  </si>
  <si>
    <t>２．</t>
  </si>
  <si>
    <t>３．</t>
  </si>
  <si>
    <t>所在地</t>
  </si>
  <si>
    <t>工事種別</t>
  </si>
  <si>
    <t>建築物1_法6条の3の特例の有無</t>
  </si>
  <si>
    <t>基</t>
  </si>
  <si>
    <t>プログラム名：</t>
  </si>
  <si>
    <t>変更三面</t>
  </si>
  <si>
    <t>（区分　08452　）　食堂　</t>
  </si>
  <si>
    <t>（区分　08452　）　喫茶店</t>
  </si>
  <si>
    <t>（区分　08456　）　理髪店</t>
  </si>
  <si>
    <t>（区分　08456　）　美容院</t>
  </si>
  <si>
    <t>（区分　08456　）　クリーニング取次店</t>
  </si>
  <si>
    <t>（区分　08456　）　質屋</t>
  </si>
  <si>
    <t>（区分　08456　）　貸衣装屋</t>
  </si>
  <si>
    <t>（区分　08456　）　貸本屋</t>
  </si>
  <si>
    <t>（区分　08456　）　洋服店</t>
  </si>
  <si>
    <t>（区分　08456　）　畳屋</t>
  </si>
  <si>
    <t>（区分　08456　）　建具屋</t>
  </si>
  <si>
    <t>（区分　08456　）　自転車店</t>
  </si>
  <si>
    <t>（区分　08456　）　家庭電気器具店</t>
  </si>
  <si>
    <t>（区分　08456　）　パン屋</t>
  </si>
  <si>
    <t>（区分　08456　）　米屋</t>
  </si>
  <si>
    <t>（区分　08456　）　豆腐屋</t>
  </si>
  <si>
    <t>（区分　08456　）　菓子屋</t>
  </si>
  <si>
    <t>（区分　08456　）　学習塾</t>
  </si>
  <si>
    <t>（区分　08456　）　華道教室</t>
  </si>
  <si>
    <t>（区分　08456　）　囲碁教室</t>
  </si>
  <si>
    <t>（区分　08458　）　銀行の支店</t>
  </si>
  <si>
    <t>（区分　08458　）　損害保険代理店</t>
  </si>
  <si>
    <t>（区分　08458　）　宅地建物取引業を営む店舗</t>
  </si>
  <si>
    <t>（区分　08460　）　物品販売業を営む店舗以外の店舗</t>
  </si>
  <si>
    <t>（区分　08470　）　事務所</t>
  </si>
  <si>
    <t>（区分　08480　）　映画スタジオ</t>
  </si>
  <si>
    <t>（区分　08480　）　テレビスタジオ</t>
  </si>
  <si>
    <t>（区分　08490　）　自動車車庫</t>
  </si>
  <si>
    <t>（区分　08500　）　自転車駐車場</t>
  </si>
  <si>
    <t>（区分　08510　）　倉庫業を営む倉庫</t>
  </si>
  <si>
    <t>（区分　08520　）　倉庫業を営まない倉庫</t>
  </si>
  <si>
    <t>（区分　08530　）　劇場</t>
  </si>
  <si>
    <t>（区分　08530　）　映画館</t>
  </si>
  <si>
    <t>（区分　08530　）　演芸場</t>
  </si>
  <si>
    <t>（区分　08540　）　観覧場</t>
  </si>
  <si>
    <t>（区分　08550　）　公会堂</t>
  </si>
  <si>
    <t>（区分　08550　）　集会場</t>
  </si>
  <si>
    <t>（区分　08560　）　展示場</t>
  </si>
  <si>
    <t>（区分　08570　）　料理店</t>
  </si>
  <si>
    <t>（区分　08580　）　キャバレー</t>
  </si>
  <si>
    <t>（区分　08580　）　カフェー</t>
  </si>
  <si>
    <t>（区分　08580　）　ナイトクラブ</t>
  </si>
  <si>
    <t>（区分　08580　）　バー</t>
  </si>
  <si>
    <t>（区分　08590　）　ダンスホール</t>
  </si>
  <si>
    <t>（区分　08600　）　個室付浴場に係る公衆浴場　　　　　</t>
  </si>
  <si>
    <t>（区分　08600　）　ヌードスタジオ</t>
  </si>
  <si>
    <t>（区分　08600　）　のぞき劇場</t>
  </si>
  <si>
    <t>（区分　08600　）　ストリップ劇場</t>
  </si>
  <si>
    <t>（区分　08600　）　専ら異性を同伴する客の休息の用に供する施設</t>
  </si>
  <si>
    <t>（区分　08600　）　専ら性的好奇心をそそる写真その他の物品の販売を目的とする店舗</t>
  </si>
  <si>
    <t>（区分　08610　）　卸売市場</t>
  </si>
  <si>
    <t>（区分　08620　）　火葬場</t>
  </si>
  <si>
    <t>（区分　08620　）　と蓄場</t>
  </si>
  <si>
    <t>※</t>
  </si>
  <si>
    <t>・フッターヘッターを性能評価と統一
・概要書のレイアウト調整</t>
  </si>
  <si>
    <t>㎡</t>
  </si>
  <si>
    <t>【連絡先】</t>
  </si>
  <si>
    <t>044-712-2456（新百合ヶ丘）</t>
  </si>
  <si>
    <t>住宅金融支援機構（フラット３５）</t>
  </si>
  <si>
    <t>（住戸数：</t>
  </si>
  <si>
    <t>戸）</t>
  </si>
  <si>
    <t>申請種別</t>
  </si>
  <si>
    <t>担当者</t>
  </si>
  <si>
    <t>請求書の宛名</t>
  </si>
  <si>
    <t>請求書送付先</t>
  </si>
  <si>
    <t>送付先氏名</t>
  </si>
  <si>
    <t>新規確認</t>
  </si>
  <si>
    <t>地上</t>
  </si>
  <si>
    <t>地下</t>
  </si>
  <si>
    <t>軽量鉄骨造</t>
  </si>
  <si>
    <t>鉄骨造</t>
  </si>
  <si>
    <t>住宅保証制度</t>
  </si>
  <si>
    <t>建築物</t>
  </si>
  <si>
    <t>工作物</t>
  </si>
  <si>
    <t>物件名称</t>
  </si>
  <si>
    <t>建物用途</t>
  </si>
  <si>
    <t>建物区分</t>
  </si>
  <si>
    <t>造</t>
  </si>
  <si>
    <t>Rev03</t>
  </si>
  <si>
    <t>更新日</t>
  </si>
  <si>
    <t>ﾊﾞｰｼﾞｮﾝ</t>
  </si>
  <si>
    <t>更新内容</t>
  </si>
  <si>
    <t>・β版新規作成</t>
  </si>
  <si>
    <t>渡辺</t>
  </si>
  <si>
    <t>主要用途</t>
  </si>
  <si>
    <t>変更二面</t>
  </si>
  <si>
    <t>確認受付</t>
  </si>
  <si>
    <t>号</t>
  </si>
  <si>
    <t>確認四面</t>
  </si>
  <si>
    <t>受付審査開始日</t>
  </si>
  <si>
    <t>ご来社の際は、事前連絡にご協力ください。</t>
  </si>
  <si>
    <t>・計画変更確認申請提出書類一覧表から「記載図書チェックリスト」を削除
・受付票の「受付日」を「受付審査開始日」に変更</t>
  </si>
  <si>
    <t>・受付票及び予約票の「所在地」⇒「住所」</t>
  </si>
  <si>
    <t>・検査予約票に工事未完の注意を追加
・検査予約票に完了時の計画変更相当の追加説明の料金の話を追加
・検査予約票に工区分けの入力欄及びコメントの追加</t>
  </si>
  <si>
    <t>・中間及び完了三面の特定工程のリンク修正
・中間及び完了の注意書のリンク修正
・確認二面の容積率及び建ぺい率の欄にコメントの追加</t>
  </si>
  <si>
    <t>窓口担当</t>
  </si>
  <si>
    <t>許容応力度等計算</t>
  </si>
  <si>
    <t>保有水平耐力計算</t>
  </si>
  <si>
    <t>限界耐力計算</t>
  </si>
  <si>
    <t>・「受付票」⇒「受付審査申込書」に書類名称変更
・受付審査申込書のFBC使用欄の「受付担当」⇒「窓口担当」に変更
・受付審査申込書のFBC使用欄の「金額」⇒「申請手数料」に変更
・受付審査申込書の構造計算種別の修正
・確認一覧の「受付票」⇒「受付審査申込書」に変更
・確認一覧の「記載図書チェックリスト」⇒「記載図書チェックリスト＆シート」に変更</t>
  </si>
  <si>
    <t>・受付審査申込書の法６条四号建築物の表記の訂正</t>
  </si>
  <si>
    <t>・確認三面の敷地の建ぺい率を上書き可能とした。</t>
  </si>
  <si>
    <t>階数（地階階数）</t>
  </si>
  <si>
    <t>軒の高さ</t>
  </si>
  <si>
    <t>建築物の種類（法20条区分）</t>
  </si>
  <si>
    <t>構造（一部）</t>
  </si>
  <si>
    <t>構造計算の概要（種類）</t>
  </si>
  <si>
    <t>使用ﾌﾟﾛｸﾞﾗﾑ</t>
  </si>
  <si>
    <t>名称</t>
  </si>
  <si>
    <t>大臣認定の有無</t>
  </si>
  <si>
    <t>大臣認定番号</t>
  </si>
  <si>
    <t>計算ルート</t>
  </si>
  <si>
    <t>構造上の棟分け</t>
  </si>
  <si>
    <t xml:space="preserve">別添参照　 </t>
  </si>
  <si>
    <t>◆ 構造棟別概要</t>
  </si>
  <si>
    <r>
      <t>床面積の合計（ｍ</t>
    </r>
    <r>
      <rPr>
        <vertAlign val="superscript"/>
        <sz val="10"/>
        <rFont val="ＭＳ Ｐ明朝"/>
        <family val="1"/>
      </rPr>
      <t>2</t>
    </r>
    <r>
      <rPr>
        <sz val="10"/>
        <rFont val="ＭＳ Ｐ明朝"/>
        <family val="1"/>
      </rPr>
      <t>）</t>
    </r>
  </si>
  <si>
    <t>階数（地上階数）</t>
  </si>
  <si>
    <t>構造</t>
  </si>
  <si>
    <t>Version</t>
  </si>
  <si>
    <t>・確認案内に認定書のまとめ方を追加
・確認受付＆変更受付に構造上の棟分け入力欄追加
・申請内容確認シートの改訂＆追加</t>
  </si>
  <si>
    <t>比較的小規模の建築物の計算</t>
  </si>
  <si>
    <t>建築主等は、建築物にあっては建築主、昇降機･建築設備にあっては設置者、工作物にあっては築造主を記入してください。</t>
  </si>
  <si>
    <t>（５）変更の期日及び理由</t>
  </si>
  <si>
    <t>変更の期日</t>
  </si>
  <si>
    <t>・概要書第二面１４欄のリンクを修正</t>
  </si>
  <si>
    <t>令10条第一号(型式適合認定)</t>
  </si>
  <si>
    <t>・受付審査申込書及び予約票の特例条文の訂正「令13」⇒「令10」
・受付審査申込書の構造計算種別に訂正
　「構造審査対象外」⇒「審査特例等」
　「壁量計算(木造)」「比較的小規模な建築物の計算」を追加
・予約票の注意書の誤記訂正
・確認一覧の「都市計画図の写し」を全域とした</t>
  </si>
  <si>
    <t>代理者1_氏名</t>
  </si>
  <si>
    <t>代理者1_所在地1</t>
  </si>
  <si>
    <t>代理者1_所在地2</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</si>
  <si>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</si>
  <si>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</si>
  <si>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</si>
  <si>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</si>
  <si>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</si>
  <si>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</si>
  <si>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</si>
  <si>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</si>
  <si>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</si>
  <si>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</si>
  <si>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</si>
  <si>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</si>
  <si>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</si>
  <si>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</si>
  <si>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</si>
  <si>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</si>
  <si>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</si>
  <si>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</si>
  <si>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</si>
  <si>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</si>
  <si>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</si>
  <si>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</si>
  <si>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</si>
  <si>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</si>
  <si>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</si>
  <si>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</si>
  <si>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</si>
  <si>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</si>
  <si>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</si>
  <si>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</si>
  <si>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</si>
  <si>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</si>
  <si>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</si>
  <si>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</si>
  <si>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</si>
  <si>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</si>
  <si>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</si>
  <si>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</si>
  <si>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</si>
  <si>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</si>
  <si>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</si>
  <si>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</si>
  <si>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</si>
  <si>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</si>
  <si>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</si>
  <si>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</si>
  <si>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</si>
  <si>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</si>
  <si>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建築主2_住所1</t>
  </si>
  <si>
    <t>建築主2_住所2</t>
  </si>
  <si>
    <t>建築主1_住所1</t>
  </si>
  <si>
    <t>建築主1_住所2</t>
  </si>
  <si>
    <t>建築主3_住所1</t>
  </si>
  <si>
    <t>建築主3_住所2</t>
  </si>
  <si>
    <t>建築主4_住所1</t>
  </si>
  <si>
    <t>建築主4_住所2</t>
  </si>
  <si>
    <t>建築主1_住所3</t>
  </si>
  <si>
    <t>建築主2_住所3</t>
  </si>
  <si>
    <t>建築主3_住所3</t>
  </si>
  <si>
    <t>建築主4_住所3</t>
  </si>
  <si>
    <t>代理者1_所在地3</t>
  </si>
  <si>
    <t>設計者1_建築士事務所名</t>
  </si>
  <si>
    <t>設計者1_氏名</t>
  </si>
  <si>
    <t>代理者1_建築士事務所名</t>
  </si>
  <si>
    <t>設計者1_所在地1</t>
  </si>
  <si>
    <t>設計者1_所在地2</t>
  </si>
  <si>
    <t>設計者1_所在地3</t>
  </si>
  <si>
    <t>建築主1_郵便番号</t>
  </si>
  <si>
    <t>建築主2_郵便番号</t>
  </si>
  <si>
    <t>建築主3_郵便番号</t>
  </si>
  <si>
    <t>建築主4_郵便番号</t>
  </si>
  <si>
    <t>代理者1_郵便番号</t>
  </si>
  <si>
    <t>代理者1_電話番号</t>
  </si>
  <si>
    <t>設計者1_郵便番号</t>
  </si>
  <si>
    <t>設計者1_電話番号</t>
  </si>
  <si>
    <t>設計者1_FAX番号</t>
  </si>
  <si>
    <t>設計者1_Mail</t>
  </si>
  <si>
    <t>（区分　08620　）　汚物処理場</t>
  </si>
  <si>
    <t>（区分　08620　）　ごみ焼却場</t>
  </si>
  <si>
    <t>（区分　　　　　　）</t>
  </si>
  <si>
    <t>ｍ</t>
  </si>
  <si>
    <t>【営業時間】10：00～18：00</t>
  </si>
  <si>
    <t>担当</t>
  </si>
  <si>
    <t>)</t>
  </si>
  <si>
    <t xml:space="preserve">（ </t>
  </si>
  <si>
    <t>TEL：</t>
  </si>
  <si>
    <t>◆ 図面枚数</t>
  </si>
  <si>
    <t>・受付票の誤字訂正「ピュアチェック」⇒「ピアチェック」</t>
  </si>
  <si>
    <t>ピアチェック</t>
  </si>
  <si>
    <t>・確認申請提出書類一覧表及び計画変更確認申請提出書類一覧表に図面関係の記載を追加
・確認申請提出書類一覧表及び計画変更確認申請提出書類一覧表に意匠図･構造図･設備図の整合性を設計者が確認した旨を記載する欄を追加
・確認申請提出書類一覧表及び計画変更確認申請提出書類一覧表に説明書きを追加
・確認申請提出書類一覧表及び計画変更確認申請提出書類一覧表に「記載図書チェックリスト」を追加</t>
  </si>
  <si>
    <t>用途区分</t>
  </si>
  <si>
    <t>構造種別</t>
  </si>
  <si>
    <t>項目番号</t>
  </si>
  <si>
    <t>木造(在来軸組)</t>
  </si>
  <si>
    <t>木造(枠組壁)</t>
  </si>
  <si>
    <t>鉄筋コンクリート造</t>
  </si>
  <si>
    <t>鉄骨鉄筋コンクリート造</t>
  </si>
  <si>
    <t>組石造</t>
  </si>
  <si>
    <t>その他（</t>
  </si>
  <si>
    <t>設計ルート：</t>
  </si>
  <si>
    <t>Ｘ方向</t>
  </si>
  <si>
    <t>氏名</t>
  </si>
  <si>
    <t>中高層条例対象建築物</t>
  </si>
  <si>
    <t>仮設許可建築物</t>
  </si>
  <si>
    <t>）　Y方向</t>
  </si>
  <si>
    <t>（２）確認の年月日･番号</t>
  </si>
  <si>
    <t>（３）敷地の地名地番</t>
  </si>
  <si>
    <t>（４）建築物等の用途</t>
  </si>
  <si>
    <t>指定確認検査機関</t>
  </si>
  <si>
    <t>建築主等変更届</t>
  </si>
  <si>
    <t>〒</t>
  </si>
  <si>
    <t>：</t>
  </si>
  <si>
    <t>：</t>
  </si>
  <si>
    <t>１．</t>
  </si>
  <si>
    <t>※印のある欄は、記入しないでください。</t>
  </si>
  <si>
    <t>（１）　建　築　主　等</t>
  </si>
  <si>
    <t>変更前</t>
  </si>
  <si>
    <t>変更後</t>
  </si>
  <si>
    <t>　氏　名</t>
  </si>
  <si>
    <t>４．</t>
  </si>
  <si>
    <t>工事完了前に確認済証を添えて提出してください。</t>
  </si>
  <si>
    <t>届出者は、変更前及び変更後どちらの建築主でも構いません。</t>
  </si>
  <si>
    <t>確認二面</t>
  </si>
  <si>
    <t>）</t>
  </si>
  <si>
    <t>（</t>
  </si>
  <si>
    <t>※ＦＢＣ使用欄</t>
  </si>
  <si>
    <t>計画変更（第</t>
  </si>
  <si>
    <t>号）</t>
  </si>
  <si>
    <t>･予約票に「工事着工日」「構造の新法対応状況」の欄を追加</t>
  </si>
  <si>
    <t>耐火種別</t>
  </si>
  <si>
    <t>耐火建築物</t>
  </si>
  <si>
    <t>準耐火建築物（イ－１）</t>
  </si>
  <si>
    <t>準耐火建築物（イ－２）</t>
  </si>
  <si>
    <t>準耐火建築物（ロ－１）</t>
  </si>
  <si>
    <t>準耐火建築物（ロ－２）</t>
  </si>
  <si>
    <t>その他</t>
  </si>
  <si>
    <t>FAX：</t>
  </si>
  <si>
    <t>申請床面積</t>
  </si>
  <si>
    <t>㎡）</t>
  </si>
  <si>
    <t>バージョン：</t>
  </si>
  <si>
    <t>構造計算適合性判定：</t>
  </si>
  <si>
    <t>■</t>
  </si>
  <si>
    <t>地名地番</t>
  </si>
  <si>
    <t>〒</t>
  </si>
  <si>
    <t>（区分 08010）  一戸建ての住宅</t>
  </si>
  <si>
    <t>（区分 08060）  住宅で事務所、店舗その他これらに類する用途を兼ねるもの</t>
  </si>
  <si>
    <t>（区分 08090）  中学校又は高等学校</t>
  </si>
  <si>
    <t>（区分 08250）  診療所(患者の収容施設のないものに限る）</t>
  </si>
  <si>
    <t>（区分 08020）  長屋</t>
  </si>
  <si>
    <t>（区分 08030）  共同住宅</t>
  </si>
  <si>
    <t>（区分 08040）  寄宿舎</t>
  </si>
  <si>
    <t>（区分 08050）  下宿</t>
  </si>
  <si>
    <t>（区分 08070）  幼稚園</t>
  </si>
  <si>
    <t>（区分 08080）  小学校</t>
  </si>
  <si>
    <t>（区分 08100）  養護学校、盲学校又は聾学校</t>
  </si>
  <si>
    <t>（区分 08110）  大学又は高等専門学校</t>
  </si>
  <si>
    <t>（区分 08120）  専修学校</t>
  </si>
  <si>
    <t>（区分 08130）  各種学校</t>
  </si>
  <si>
    <t>（区分 08140）  図書館その他これに類するもの</t>
  </si>
  <si>
    <t>（区分 08150）  博物館その他これに類するもの</t>
  </si>
  <si>
    <t>（区分 08160）  神社、寺院、教会その他これらに類するもの</t>
  </si>
  <si>
    <t>（区分 08170）  老人ホーム、身体障害者福祉ホームその他これらに類するもの</t>
  </si>
  <si>
    <t>（区分 08180）  保育所その他これに類するもの</t>
  </si>
  <si>
    <t>（区分 08190）  助産所</t>
  </si>
  <si>
    <t>（区分 08210）  児童福祉施設等（前3項に掲げるものを除く）</t>
  </si>
  <si>
    <t>（区分 08220）  隣保館</t>
  </si>
  <si>
    <t>（区分 08230）  公衆浴場(個室付浴場業に係る公衆浴場を除く）</t>
  </si>
  <si>
    <t>（区分 08240）  診療所(患者の収容施設のあるものに限る）</t>
  </si>
  <si>
    <t>（区分 08260）  病院</t>
  </si>
  <si>
    <t>（区分 08270）  巡査派出所</t>
  </si>
  <si>
    <t>（区分 08280）  公衆電話所</t>
  </si>
  <si>
    <t>（区分 08290）  郵便局</t>
  </si>
  <si>
    <t>（区分 08300）  地方公共団体の支庁又は支所</t>
  </si>
  <si>
    <t>（区分 08310）  公衆便所、休憩所又は路線バスの停留所の上家</t>
  </si>
  <si>
    <t>（区分 08320）  建築基準法施行令第130条の4第5号に基づき国土交通大臣が指定する施設</t>
  </si>
  <si>
    <t>（区分 08330）  税務署、警察署、保健所又は消防署その他これに類するもの</t>
  </si>
  <si>
    <t>（区分 08340）  工場（自動車修理工場を除く）</t>
  </si>
  <si>
    <t>（区分 08350）  自動車修理工場</t>
  </si>
  <si>
    <t>（区分 08360）  危険物の貯蔵又は処理に供するもの</t>
  </si>
  <si>
    <t>（区分 08370）  ボーリング場、スケート場、水泳場、スキー場、ゴルフ練習場又はバッティング練習場</t>
  </si>
  <si>
    <t>（区分 08380）  体育館又はスポーツ練習場(前項に掲げるものを除く）</t>
  </si>
  <si>
    <t>（区分 08390）  マージャン屋、ぱちんこ屋、射的場、勝馬投票券発売所、場外車券売場その他これらに類するもの又はカラオケボックスその他これらに類するもの</t>
  </si>
  <si>
    <t>（区分 08400）  ホテル又は旅館</t>
  </si>
  <si>
    <t>（区分 08410）  自動車教習所</t>
  </si>
  <si>
    <t>（区分 08420）  畜舎</t>
  </si>
  <si>
    <t>（区分 08430）  堆肥舎又は水産物の増殖場若しくは養殖場</t>
  </si>
  <si>
    <t>（区分 08438）  日用品の販売を主たる目的とする店舗</t>
  </si>
  <si>
    <t>（区分 08440）  百貨店、マーケットその他の物品販売業を営む店舗　(前項に掲げるもの及び専ら性的好奇心をそそる写真その他の物品の販売を行うものを除く）</t>
  </si>
  <si>
    <t>（区分 08450）  飲食店（次項に掲げるものを除く）</t>
  </si>
  <si>
    <t>（区分 08452）  食堂又は喫茶店</t>
  </si>
  <si>
    <t>（区分 08456）  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っては、その出力の合計が0.75キロワット以下のものに限る）、自家販売のために食品製造業を営むパン屋、米屋、豆腐屋、菓子屋その他これらに類するもので作業場の床面積の合計が50平方メートル以内のもの（原動機を使用する場合にあっては、その出力の合計が０．７５キロワット以下のものに限る）又は学習塾、華道教室、囲碁教室その他これらに類する施設</t>
  </si>
  <si>
    <t>（区分 08458）  銀行の支店、損害保険代理店、宅地建物取引業を営む店舗その他これらに類するサービス業を営む店舗</t>
  </si>
  <si>
    <t>（区分 08460）  物品販売業を営む店舗以外の店舗（前2項に掲げるものを除く）</t>
  </si>
  <si>
    <t>（区分 08470）  事務所</t>
  </si>
  <si>
    <t>（区分 08480）  映画スタジオ又はテレビスタジオ</t>
  </si>
  <si>
    <t>（区分 08490）  自動車車庫</t>
  </si>
  <si>
    <t>（区分 08500）  自転車駐車場</t>
  </si>
  <si>
    <t>（区分 08510）  倉庫業を営む倉庫</t>
  </si>
  <si>
    <t>（区分 08520）  倉庫業を営まない倉庫</t>
  </si>
  <si>
    <t>（区分 08530）  劇場、映画館又は演芸場</t>
  </si>
  <si>
    <t>（区分 08540）  観覧場</t>
  </si>
  <si>
    <t>（区分 08550）  公会堂又は集会場</t>
  </si>
  <si>
    <t>（区分 08560）  展示場</t>
  </si>
  <si>
    <t>（区分 08570）  料理店</t>
  </si>
  <si>
    <t>（区分 08580）  キャバレー、カフェー、ナイトクラブ又はバー</t>
  </si>
  <si>
    <t>（区分 08590）  ダンスホール</t>
  </si>
  <si>
    <t>（区分 08600）  個室付浴場に係る公衆浴場、ヌードスタジオ、のぞき劇場、ストリップ劇場、専ら異性を同伴する客の休息の用に供する施設、専ら性的好奇心をそそる写真その他の物品の販売を目的とする店舗その他これらに類するもの</t>
  </si>
  <si>
    <t>（区分 08610）  卸売市場</t>
  </si>
  <si>
    <t>（区分 08620）  火葬場又はと蓄場、汚物処理場、ごみ焼却場その他の処理施設</t>
  </si>
  <si>
    <t>（区分 08990）  その他</t>
  </si>
  <si>
    <t>□</t>
  </si>
  <si>
    <t>備考</t>
  </si>
  <si>
    <t>新築</t>
  </si>
  <si>
    <t>増築</t>
  </si>
  <si>
    <t>改築</t>
  </si>
  <si>
    <t>移転</t>
  </si>
  <si>
    <t>用途変更</t>
  </si>
  <si>
    <t>大規模の修繕</t>
  </si>
  <si>
    <t>大規模の模様替</t>
  </si>
  <si>
    <t>建築面積</t>
  </si>
  <si>
    <t>Rev04</t>
  </si>
  <si>
    <t>･改正法施行に伴う様式の一新</t>
  </si>
  <si>
    <t>年</t>
  </si>
  <si>
    <t>月</t>
  </si>
  <si>
    <t>日</t>
  </si>
  <si>
    <t>会社名</t>
  </si>
  <si>
    <t>電話番号</t>
  </si>
  <si>
    <t>FAX番号</t>
  </si>
  <si>
    <t>※受付欄</t>
  </si>
  <si>
    <t>住所</t>
  </si>
  <si>
    <t>理由</t>
  </si>
  <si>
    <t>（注意）</t>
  </si>
  <si>
    <t>担当：</t>
  </si>
  <si>
    <t>法第42条第1項一号</t>
  </si>
  <si>
    <t>法第42条第1項二号</t>
  </si>
  <si>
    <t>法第42条第1項三号</t>
  </si>
  <si>
    <t>法第42条第1項四号</t>
  </si>
  <si>
    <t>法第42条第1項五号</t>
  </si>
  <si>
    <t>法第42条第2項</t>
  </si>
  <si>
    <t>・変更第三面７欄ヘ及びトの数式の修正
・受付票の同時申請項目の精査</t>
  </si>
  <si>
    <t>確認三面</t>
  </si>
  <si>
    <t>住宅性能表示制度</t>
  </si>
  <si>
    <t>要</t>
  </si>
  <si>
    <t>不要</t>
  </si>
  <si>
    <t>再計算</t>
  </si>
  <si>
    <t>意匠図　　　枚　，　設備図　　　枚　，　構造図　　　枚</t>
  </si>
  <si>
    <t>変更一面</t>
  </si>
  <si>
    <t>◆ 確認申請手数料</t>
  </si>
  <si>
    <t>用途地域</t>
  </si>
  <si>
    <t>第</t>
  </si>
  <si>
    <t>最高の高さ</t>
  </si>
  <si>
    <t>階</t>
  </si>
  <si>
    <t>構造</t>
  </si>
  <si>
    <t>造</t>
  </si>
  <si>
    <t>◆ 建築主</t>
  </si>
  <si>
    <t>◆ 物件概要</t>
  </si>
  <si>
    <t>昇降機</t>
  </si>
  <si>
    <t>建築主、設置者又は築造主　　</t>
  </si>
  <si>
    <t>（区分  08390　）  マージャン屋</t>
  </si>
  <si>
    <t>（区分  08390　）  ぱちんこ屋</t>
  </si>
  <si>
    <t>（区分  08390　）  射的場</t>
  </si>
  <si>
    <t>（区分  08390　）  勝馬投票券発売所</t>
  </si>
  <si>
    <t>（区分  08390　）  場外車券売場</t>
  </si>
  <si>
    <t>（区分  08390　）  カラオケボックス</t>
  </si>
  <si>
    <t>（区分　08440　）　百貨店　　</t>
  </si>
  <si>
    <t>Reｖ11</t>
  </si>
  <si>
    <t>竹内</t>
  </si>
  <si>
    <t>法改正対応</t>
  </si>
  <si>
    <t>富士建築センター株式会社</t>
  </si>
  <si>
    <t>（区分  08210　）  児童福祉施設等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</si>
</sst>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00_ "/>
    <numFmt numFmtId="179" formatCode="#,##0.000_ "/>
    <numFmt numFmtId="180" formatCode="[$-411]ge\.m\.d;@"/>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65">
    <font>
      <sz val="11"/>
      <name val="ＭＳ Ｐゴシック"/>
      <family val="3"/>
    </font>
    <font>
      <sz val="11"/>
      <color indexed="8"/>
      <name val="ＭＳ Ｐゴシック"/>
      <family val="3"/>
    </font>
    <font>
      <sz val="6"/>
      <name val="ＭＳ Ｐゴシック"/>
      <family val="3"/>
    </font>
    <font>
      <b/>
      <sz val="16"/>
      <name val="ＭＳ ゴシック"/>
      <family val="3"/>
    </font>
    <font>
      <sz val="10"/>
      <name val="ＭＳ ゴシック"/>
      <family val="3"/>
    </font>
    <font>
      <sz val="11"/>
      <name val="ＭＳ ゴシック"/>
      <family val="3"/>
    </font>
    <font>
      <sz val="10"/>
      <name val="ＭＳ 明朝"/>
      <family val="1"/>
    </font>
    <font>
      <sz val="9"/>
      <name val="ＭＳ 明朝"/>
      <family val="1"/>
    </font>
    <font>
      <sz val="9"/>
      <name val="ＭＳ ゴシック"/>
      <family val="3"/>
    </font>
    <font>
      <sz val="11"/>
      <name val="ＭＳ Ｐ明朝"/>
      <family val="1"/>
    </font>
    <font>
      <sz val="10"/>
      <name val="ＭＳ Ｐゴシック"/>
      <family val="3"/>
    </font>
    <font>
      <sz val="10"/>
      <name val="ＭＳ Ｐ明朝"/>
      <family val="1"/>
    </font>
    <font>
      <sz val="9"/>
      <name val="ＭＳ Ｐ明朝"/>
      <family val="1"/>
    </font>
    <font>
      <sz val="9"/>
      <name val="ＭＳ Ｐゴシック"/>
      <family val="3"/>
    </font>
    <font>
      <b/>
      <sz val="11"/>
      <name val="ＭＳ Ｐゴシック"/>
      <family val="3"/>
    </font>
    <font>
      <sz val="8"/>
      <name val="ＭＳ Ｐ明朝"/>
      <family val="1"/>
    </font>
    <font>
      <sz val="9"/>
      <color indexed="55"/>
      <name val="ＭＳ Ｐ明朝"/>
      <family val="1"/>
    </font>
    <font>
      <sz val="10"/>
      <color indexed="10"/>
      <name val="ＭＳ Ｐゴシック"/>
      <family val="3"/>
    </font>
    <font>
      <sz val="10"/>
      <color indexed="22"/>
      <name val="ＭＳ Ｐゴシック"/>
      <family val="3"/>
    </font>
    <font>
      <sz val="24"/>
      <name val="ＭＳ ゴシック"/>
      <family val="3"/>
    </font>
    <font>
      <sz val="6"/>
      <color indexed="22"/>
      <name val="ＭＳ Ｐ明朝"/>
      <family val="1"/>
    </font>
    <font>
      <sz val="16"/>
      <name val="ＭＳ ゴシック"/>
      <family val="3"/>
    </font>
    <font>
      <sz val="10"/>
      <color indexed="9"/>
      <name val="ＭＳ Ｐゴシック"/>
      <family val="3"/>
    </font>
    <font>
      <sz val="8"/>
      <name val="ＭＳ Ｐゴシック"/>
      <family val="3"/>
    </font>
    <font>
      <b/>
      <sz val="14"/>
      <name val="ＭＳ Ｐゴシック"/>
      <family val="3"/>
    </font>
    <font>
      <b/>
      <sz val="9"/>
      <color indexed="10"/>
      <name val="ＭＳ Ｐゴシック"/>
      <family val="3"/>
    </font>
    <font>
      <vertAlign val="superscript"/>
      <sz val="10"/>
      <name val="ＭＳ Ｐ明朝"/>
      <family val="1"/>
    </font>
    <font>
      <sz val="10"/>
      <color indexed="8"/>
      <name val="ＭＳ Ｐ明朝"/>
      <family val="1"/>
    </font>
    <font>
      <b/>
      <sz val="10"/>
      <name val="ＭＳ Ｐゴシック"/>
      <family val="3"/>
    </font>
    <font>
      <b/>
      <sz val="9"/>
      <name val="ＭＳ ゴシック"/>
      <family val="3"/>
    </font>
    <font>
      <b/>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5"/>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color indexed="22"/>
      </bottom>
    </border>
    <border>
      <left style="thin"/>
      <right/>
      <top/>
      <bottom style="hair"/>
    </border>
    <border>
      <left/>
      <right/>
      <top style="hair"/>
      <bottom/>
    </border>
    <border>
      <left/>
      <right style="thin"/>
      <top/>
      <bottom/>
    </border>
    <border>
      <left/>
      <right/>
      <top style="hair"/>
      <bottom style="hair"/>
    </border>
    <border>
      <left style="thin"/>
      <right/>
      <top/>
      <bottom/>
    </border>
    <border>
      <left/>
      <right style="thin"/>
      <top style="hair"/>
      <bottom style="hair"/>
    </border>
    <border>
      <left/>
      <right style="thin"/>
      <top style="hair"/>
      <bottom/>
    </border>
    <border>
      <left/>
      <right style="thin"/>
      <top/>
      <bottom style="hair"/>
    </border>
    <border>
      <left style="thin"/>
      <right/>
      <top style="thin"/>
      <bottom/>
    </border>
    <border>
      <left/>
      <right style="thin"/>
      <top style="thin"/>
      <bottom/>
    </border>
    <border>
      <left style="thin"/>
      <right/>
      <top style="hair"/>
      <bottom style="hair"/>
    </border>
    <border>
      <left style="hair"/>
      <right/>
      <top style="hair"/>
      <bottom style="hair"/>
    </border>
    <border>
      <left style="thin"/>
      <right/>
      <top style="hair"/>
      <bottom/>
    </border>
    <border>
      <left style="hair"/>
      <right/>
      <top style="hair"/>
      <bottom/>
    </border>
    <border>
      <left style="hair"/>
      <right/>
      <top/>
      <bottom/>
    </border>
    <border>
      <left style="hair"/>
      <right/>
      <top/>
      <bottom style="thin"/>
    </border>
    <border>
      <left/>
      <right/>
      <top/>
      <bottom style="thin"/>
    </border>
    <border>
      <left/>
      <right style="thin"/>
      <top/>
      <bottom style="thin"/>
    </border>
    <border>
      <left style="hair"/>
      <right style="hair"/>
      <top style="hair"/>
      <bottom/>
    </border>
    <border>
      <left style="hair"/>
      <right style="hair"/>
      <top/>
      <bottom style="hair"/>
    </border>
    <border>
      <left style="hair"/>
      <right style="hair"/>
      <top/>
      <bottom/>
    </border>
    <border>
      <left/>
      <right/>
      <top style="thin"/>
      <bottom/>
    </border>
    <border>
      <left style="thin"/>
      <right/>
      <top/>
      <bottom style="thin"/>
    </border>
    <border>
      <left/>
      <right/>
      <top/>
      <bottom style="hair"/>
    </border>
    <border>
      <left style="hair"/>
      <right/>
      <top/>
      <bottom style="hair"/>
    </border>
    <border>
      <left style="thin"/>
      <right/>
      <top style="thin"/>
      <bottom style="hair"/>
    </border>
    <border>
      <left/>
      <right/>
      <top style="thin"/>
      <bottom style="hair"/>
    </border>
    <border>
      <left/>
      <right style="thin"/>
      <top style="thin"/>
      <bottom style="hair"/>
    </border>
    <border>
      <left style="hair"/>
      <right/>
      <top style="thin"/>
      <bottom style="hair"/>
    </border>
    <border>
      <left/>
      <right style="hair"/>
      <top/>
      <bottom/>
    </border>
    <border>
      <left style="thin"/>
      <right/>
      <top style="thin"/>
      <bottom style="thin"/>
    </border>
    <border>
      <left/>
      <right/>
      <top style="thin"/>
      <bottom style="thin"/>
    </border>
    <border>
      <left/>
      <right style="thin"/>
      <top style="thin"/>
      <bottom style="thin"/>
    </border>
    <border>
      <left style="hair">
        <color indexed="9"/>
      </left>
      <right/>
      <top/>
      <bottom/>
    </border>
    <border>
      <left/>
      <right style="hair">
        <color indexed="9"/>
      </right>
      <top/>
      <bottom/>
    </border>
    <border>
      <left/>
      <right/>
      <top/>
      <bottom style="hair">
        <color indexed="55"/>
      </bottom>
    </border>
    <border>
      <left style="hair">
        <color indexed="9"/>
      </left>
      <right/>
      <top/>
      <bottom style="hair">
        <color indexed="9"/>
      </bottom>
    </border>
    <border>
      <left/>
      <right/>
      <top/>
      <bottom style="hair">
        <color indexed="9"/>
      </bottom>
    </border>
    <border>
      <left/>
      <right style="hair">
        <color indexed="9"/>
      </right>
      <top/>
      <bottom style="hair">
        <color indexed="9"/>
      </bottom>
    </border>
    <border>
      <left style="hair">
        <color indexed="9"/>
      </left>
      <right/>
      <top style="hair">
        <color indexed="9"/>
      </top>
      <bottom/>
    </border>
    <border>
      <left/>
      <right/>
      <top style="hair">
        <color indexed="9"/>
      </top>
      <bottom/>
    </border>
    <border>
      <left/>
      <right style="hair">
        <color indexed="9"/>
      </right>
      <top style="hair">
        <color indexed="9"/>
      </top>
      <bottom/>
    </border>
    <border>
      <left/>
      <right/>
      <top style="hair">
        <color indexed="22"/>
      </top>
      <bottom style="hair">
        <color indexed="22"/>
      </bottom>
    </border>
    <border>
      <left/>
      <right/>
      <top style="hair">
        <color indexed="55"/>
      </top>
      <bottom style="hair">
        <color indexed="9"/>
      </bottom>
    </border>
    <border>
      <left/>
      <right style="thin"/>
      <top/>
      <bottom style="hair">
        <color indexed="22"/>
      </bottom>
    </border>
    <border>
      <left style="hair"/>
      <right style="hair"/>
      <top style="hair"/>
      <bottom style="hair"/>
    </border>
    <border>
      <left/>
      <right style="hair"/>
      <top/>
      <bottom style="thin"/>
    </border>
    <border>
      <left/>
      <right style="hair"/>
      <top style="hair"/>
      <bottom style="hair"/>
    </border>
  </borders>
  <cellStyleXfs count="11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26" borderId="1" applyNumberFormat="0" applyAlignment="0" applyProtection="0"/>
    <xf numFmtId="0" fontId="50" fillId="26" borderId="1" applyNumberFormat="0" applyAlignment="0" applyProtection="0"/>
    <xf numFmtId="0" fontId="51" fillId="27" borderId="0" applyNumberFormat="0" applyBorder="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52" fillId="0" borderId="3" applyNumberFormat="0" applyFill="0" applyAlignment="0" applyProtection="0"/>
    <xf numFmtId="0" fontId="52" fillId="0" borderId="3" applyNumberFormat="0" applyFill="0" applyAlignment="0" applyProtection="0"/>
    <xf numFmtId="0" fontId="53" fillId="29" borderId="0" applyNumberFormat="0" applyBorder="0" applyAlignment="0" applyProtection="0"/>
    <xf numFmtId="0" fontId="53" fillId="29" borderId="0" applyNumberFormat="0" applyBorder="0" applyAlignment="0" applyProtection="0"/>
    <xf numFmtId="0" fontId="54" fillId="30" borderId="4" applyNumberFormat="0" applyAlignment="0" applyProtection="0"/>
    <xf numFmtId="0" fontId="54" fillId="30" borderId="4" applyNumberFormat="0" applyAlignment="0" applyProtection="0"/>
    <xf numFmtId="0" fontId="55" fillId="0" borderId="0" applyNumberFormat="0" applyFill="0" applyBorder="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8" applyNumberFormat="0" applyFill="0" applyAlignment="0" applyProtection="0"/>
    <xf numFmtId="0" fontId="59" fillId="0" borderId="8" applyNumberFormat="0" applyFill="0" applyAlignment="0" applyProtection="0"/>
    <xf numFmtId="0" fontId="60" fillId="30" borderId="9" applyNumberFormat="0" applyAlignment="0" applyProtection="0"/>
    <xf numFmtId="0" fontId="60" fillId="30" borderId="9" applyNumberFormat="0" applyAlignment="0" applyProtection="0"/>
    <xf numFmtId="0" fontId="61" fillId="0" borderId="0" applyNumberFormat="0" applyFill="0" applyBorder="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2" fillId="31" borderId="4" applyNumberFormat="0" applyAlignment="0" applyProtection="0"/>
    <xf numFmtId="0" fontId="0" fillId="0" borderId="0">
      <alignment vertical="center"/>
      <protection/>
    </xf>
    <xf numFmtId="0" fontId="0" fillId="0" borderId="0">
      <alignment vertical="center"/>
      <protection/>
    </xf>
    <xf numFmtId="0" fontId="47" fillId="0" borderId="0">
      <alignment vertical="center"/>
      <protection/>
    </xf>
    <xf numFmtId="0" fontId="0" fillId="0" borderId="0">
      <alignment/>
      <protection/>
    </xf>
    <xf numFmtId="0" fontId="47" fillId="0" borderId="0">
      <alignment vertical="center"/>
      <protection/>
    </xf>
    <xf numFmtId="0" fontId="47" fillId="0" borderId="0">
      <alignment vertical="center"/>
      <protection/>
    </xf>
    <xf numFmtId="0" fontId="47" fillId="0" borderId="0">
      <alignment vertical="center"/>
      <protection/>
    </xf>
    <xf numFmtId="0" fontId="0" fillId="0" borderId="0">
      <alignment vertical="center"/>
      <protection/>
    </xf>
    <xf numFmtId="0" fontId="63" fillId="32" borderId="0" applyNumberFormat="0" applyBorder="0" applyAlignment="0" applyProtection="0"/>
    <xf numFmtId="0" fontId="63" fillId="32" borderId="0" applyNumberFormat="0" applyBorder="0" applyAlignment="0" applyProtection="0"/>
  </cellStyleXfs>
  <cellXfs count="312">
    <xf numFmtId="0" fontId="0" fillId="0" borderId="0" xfId="0" applyAlignment="1">
      <alignment/>
    </xf>
    <xf numFmtId="0" fontId="13" fillId="0" borderId="0" xfId="0" applyFont="1" applyBorder="1" applyAlignment="1">
      <alignment vertical="center"/>
    </xf>
    <xf numFmtId="0" fontId="13" fillId="0" borderId="0" xfId="0" applyFont="1" applyAlignment="1">
      <alignment/>
    </xf>
    <xf numFmtId="0" fontId="14" fillId="0" borderId="0" xfId="0" applyFont="1" applyAlignment="1">
      <alignment horizontal="center"/>
    </xf>
    <xf numFmtId="0" fontId="14" fillId="0" borderId="0" xfId="0" applyFont="1" applyBorder="1" applyAlignment="1">
      <alignment horizontal="center" vertical="center"/>
    </xf>
    <xf numFmtId="49" fontId="13" fillId="0" borderId="0" xfId="0" applyNumberFormat="1" applyFont="1" applyBorder="1" applyAlignment="1">
      <alignment horizontal="left" vertical="center"/>
    </xf>
    <xf numFmtId="0" fontId="10" fillId="0" borderId="0" xfId="109" applyFont="1" applyBorder="1" applyAlignment="1" applyProtection="1">
      <alignment horizontal="right" vertical="center"/>
      <protection hidden="1"/>
    </xf>
    <xf numFmtId="0" fontId="10" fillId="33" borderId="0" xfId="0" applyFont="1" applyFill="1" applyBorder="1" applyAlignment="1" applyProtection="1">
      <alignment horizontal="right" vertical="center"/>
      <protection hidden="1" locked="0"/>
    </xf>
    <xf numFmtId="0" fontId="8" fillId="0" borderId="0" xfId="0" applyFont="1" applyFill="1" applyBorder="1" applyAlignment="1" applyProtection="1">
      <alignment vertical="center"/>
      <protection hidden="1"/>
    </xf>
    <xf numFmtId="0" fontId="8" fillId="0" borderId="0" xfId="0" applyFont="1" applyBorder="1" applyAlignment="1" applyProtection="1">
      <alignment vertical="center"/>
      <protection hidden="1"/>
    </xf>
    <xf numFmtId="0" fontId="12" fillId="0" borderId="0" xfId="0" applyFont="1" applyBorder="1" applyAlignment="1" applyProtection="1">
      <alignment vertical="center"/>
      <protection hidden="1"/>
    </xf>
    <xf numFmtId="0" fontId="12" fillId="0" borderId="0" xfId="0" applyFont="1" applyAlignment="1" applyProtection="1">
      <alignment vertical="center"/>
      <protection hidden="1"/>
    </xf>
    <xf numFmtId="0" fontId="5"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8" fillId="0" borderId="0" xfId="0" applyFont="1" applyAlignment="1" applyProtection="1">
      <alignment vertical="center"/>
      <protection hidden="1"/>
    </xf>
    <xf numFmtId="0" fontId="4" fillId="0" borderId="0" xfId="0" applyFont="1" applyAlignment="1" applyProtection="1">
      <alignment vertical="center"/>
      <protection hidden="1"/>
    </xf>
    <xf numFmtId="0" fontId="20" fillId="0" borderId="0" xfId="0" applyFont="1" applyAlignment="1" applyProtection="1">
      <alignment vertical="center"/>
      <protection hidden="1"/>
    </xf>
    <xf numFmtId="0" fontId="20" fillId="0" borderId="0" xfId="0" applyNumberFormat="1" applyFont="1" applyAlignment="1" applyProtection="1">
      <alignment vertical="center"/>
      <protection hidden="1"/>
    </xf>
    <xf numFmtId="0" fontId="12" fillId="0" borderId="0" xfId="0" applyFont="1" applyBorder="1" applyAlignment="1" applyProtection="1">
      <alignment horizontal="center" vertical="center"/>
      <protection hidden="1"/>
    </xf>
    <xf numFmtId="0" fontId="13" fillId="0" borderId="0" xfId="109" applyFont="1" applyBorder="1" applyAlignment="1" applyProtection="1">
      <alignment vertical="center"/>
      <protection hidden="1"/>
    </xf>
    <xf numFmtId="0" fontId="4" fillId="0" borderId="0" xfId="109" applyFont="1" applyBorder="1" applyAlignment="1" applyProtection="1">
      <alignment vertical="center"/>
      <protection hidden="1"/>
    </xf>
    <xf numFmtId="0" fontId="10" fillId="0" borderId="0" xfId="109" applyFont="1" applyBorder="1" applyAlignment="1" applyProtection="1">
      <alignment horizontal="distributed" vertical="center" shrinkToFit="1"/>
      <protection hidden="1"/>
    </xf>
    <xf numFmtId="0" fontId="10" fillId="0" borderId="0" xfId="109" applyFont="1" applyBorder="1" applyAlignment="1" applyProtection="1">
      <alignment vertical="center"/>
      <protection hidden="1"/>
    </xf>
    <xf numFmtId="0" fontId="10" fillId="0" borderId="0" xfId="0" applyFont="1" applyAlignment="1" applyProtection="1">
      <alignment horizontal="right" vertical="center"/>
      <protection hidden="1"/>
    </xf>
    <xf numFmtId="0" fontId="10" fillId="0" borderId="0" xfId="0" applyFont="1" applyAlignment="1" applyProtection="1">
      <alignment horizontal="center" vertical="center"/>
      <protection hidden="1"/>
    </xf>
    <xf numFmtId="0" fontId="10" fillId="0" borderId="0" xfId="109" applyFont="1" applyBorder="1" applyAlignment="1" applyProtection="1">
      <alignment horizontal="center" vertical="center"/>
      <protection hidden="1"/>
    </xf>
    <xf numFmtId="0" fontId="4" fillId="0" borderId="0" xfId="109" applyFont="1" applyBorder="1" applyAlignment="1" applyProtection="1">
      <alignment horizontal="center" vertical="center"/>
      <protection hidden="1"/>
    </xf>
    <xf numFmtId="0" fontId="10" fillId="0" borderId="0" xfId="0" applyFont="1" applyFill="1" applyBorder="1" applyAlignment="1" applyProtection="1">
      <alignment horizontal="right" vertical="center"/>
      <protection hidden="1"/>
    </xf>
    <xf numFmtId="0" fontId="10" fillId="0" borderId="0" xfId="109" applyFont="1" applyFill="1" applyBorder="1" applyAlignment="1" applyProtection="1">
      <alignment vertical="center"/>
      <protection hidden="1"/>
    </xf>
    <xf numFmtId="0" fontId="10" fillId="0" borderId="10" xfId="109" applyFont="1" applyBorder="1" applyAlignment="1" applyProtection="1">
      <alignment vertical="center"/>
      <protection hidden="1"/>
    </xf>
    <xf numFmtId="0" fontId="10" fillId="0" borderId="0" xfId="109" applyFont="1" applyFill="1" applyBorder="1" applyAlignment="1" applyProtection="1">
      <alignment horizontal="right" vertical="center"/>
      <protection hidden="1"/>
    </xf>
    <xf numFmtId="0" fontId="10" fillId="0" borderId="10" xfId="109" applyFont="1" applyBorder="1" applyAlignment="1" applyProtection="1">
      <alignment horizontal="right" vertical="center"/>
      <protection hidden="1"/>
    </xf>
    <xf numFmtId="0" fontId="8" fillId="0" borderId="0" xfId="109" applyFont="1" applyBorder="1" applyAlignment="1" applyProtection="1">
      <alignment vertical="center"/>
      <protection hidden="1"/>
    </xf>
    <xf numFmtId="0" fontId="13" fillId="0" borderId="0" xfId="109" applyFont="1" applyBorder="1" applyAlignment="1" applyProtection="1">
      <alignment horizontal="distributed" vertical="center" shrinkToFit="1"/>
      <protection hidden="1"/>
    </xf>
    <xf numFmtId="0" fontId="8" fillId="0" borderId="0" xfId="0" applyFont="1" applyBorder="1" applyAlignment="1" applyProtection="1">
      <alignment horizontal="center" vertical="center"/>
      <protection hidden="1"/>
    </xf>
    <xf numFmtId="0" fontId="21" fillId="0" borderId="0" xfId="0" applyFont="1" applyAlignment="1" applyProtection="1">
      <alignment vertical="center"/>
      <protection hidden="1"/>
    </xf>
    <xf numFmtId="0" fontId="4" fillId="0" borderId="0" xfId="0" applyFont="1" applyBorder="1" applyAlignment="1" applyProtection="1">
      <alignment horizontal="center" vertical="center"/>
      <protection hidden="1"/>
    </xf>
    <xf numFmtId="0" fontId="4" fillId="0" borderId="11" xfId="0" applyFont="1" applyBorder="1" applyAlignment="1" applyProtection="1">
      <alignment vertical="center"/>
      <protection hidden="1"/>
    </xf>
    <xf numFmtId="0" fontId="8" fillId="0" borderId="12" xfId="0" applyFont="1" applyBorder="1" applyAlignment="1" applyProtection="1">
      <alignment vertical="top"/>
      <protection hidden="1"/>
    </xf>
    <xf numFmtId="0" fontId="8" fillId="0" borderId="0" xfId="0" applyFont="1" applyBorder="1" applyAlignment="1" applyProtection="1">
      <alignment vertical="top"/>
      <protection hidden="1"/>
    </xf>
    <xf numFmtId="0" fontId="4" fillId="0" borderId="13" xfId="0" applyFont="1" applyBorder="1" applyAlignment="1" applyProtection="1">
      <alignment vertical="center"/>
      <protection hidden="1"/>
    </xf>
    <xf numFmtId="0" fontId="8" fillId="0" borderId="0" xfId="0" applyFont="1" applyBorder="1" applyAlignment="1" applyProtection="1">
      <alignment horizontal="left" vertical="center"/>
      <protection hidden="1"/>
    </xf>
    <xf numFmtId="0" fontId="6" fillId="0" borderId="0" xfId="0" applyFont="1" applyBorder="1" applyAlignment="1" applyProtection="1">
      <alignment vertical="top" wrapText="1"/>
      <protection hidden="1"/>
    </xf>
    <xf numFmtId="0" fontId="4" fillId="0" borderId="0" xfId="0" applyFont="1" applyBorder="1" applyAlignment="1" applyProtection="1">
      <alignment vertical="center" wrapText="1"/>
      <protection hidden="1"/>
    </xf>
    <xf numFmtId="0" fontId="4" fillId="0" borderId="0" xfId="0" applyFont="1" applyBorder="1" applyAlignment="1" applyProtection="1">
      <alignment horizontal="distributed" vertical="center"/>
      <protection hidden="1"/>
    </xf>
    <xf numFmtId="0" fontId="11" fillId="0" borderId="0" xfId="0" applyFont="1" applyBorder="1" applyAlignment="1" applyProtection="1">
      <alignment horizontal="center" vertical="center"/>
      <protection hidden="1"/>
    </xf>
    <xf numFmtId="0" fontId="12" fillId="0" borderId="14" xfId="0" applyFont="1" applyFill="1" applyBorder="1" applyAlignment="1" applyProtection="1">
      <alignment horizontal="right" vertical="center"/>
      <protection hidden="1"/>
    </xf>
    <xf numFmtId="0" fontId="7" fillId="0" borderId="0" xfId="0" applyFont="1" applyBorder="1" applyAlignment="1" applyProtection="1">
      <alignment vertical="center"/>
      <protection hidden="1"/>
    </xf>
    <xf numFmtId="0" fontId="8" fillId="0" borderId="0" xfId="0" applyFont="1" applyBorder="1" applyAlignment="1" applyProtection="1">
      <alignment horizontal="right" vertical="center"/>
      <protection hidden="1"/>
    </xf>
    <xf numFmtId="0" fontId="5" fillId="0" borderId="15" xfId="0" applyFont="1" applyBorder="1" applyAlignment="1" applyProtection="1">
      <alignment vertical="center"/>
      <protection hidden="1"/>
    </xf>
    <xf numFmtId="0" fontId="5" fillId="0" borderId="13" xfId="0" applyFont="1" applyBorder="1" applyAlignment="1" applyProtection="1">
      <alignment vertical="center"/>
      <protection hidden="1"/>
    </xf>
    <xf numFmtId="0" fontId="12" fillId="0" borderId="16" xfId="0" applyFont="1" applyFill="1" applyBorder="1" applyAlignment="1" applyProtection="1">
      <alignment vertical="center"/>
      <protection hidden="1"/>
    </xf>
    <xf numFmtId="0" fontId="12" fillId="0" borderId="14" xfId="0" applyFont="1" applyFill="1" applyBorder="1" applyAlignment="1" applyProtection="1">
      <alignment vertical="center"/>
      <protection hidden="1"/>
    </xf>
    <xf numFmtId="0" fontId="12" fillId="0" borderId="12" xfId="0" applyFont="1" applyFill="1" applyBorder="1" applyAlignment="1" applyProtection="1">
      <alignment vertical="center"/>
      <protection hidden="1"/>
    </xf>
    <xf numFmtId="0" fontId="12" fillId="0" borderId="17" xfId="0" applyFont="1" applyFill="1" applyBorder="1" applyAlignment="1" applyProtection="1">
      <alignment vertical="center"/>
      <protection hidden="1"/>
    </xf>
    <xf numFmtId="0" fontId="12" fillId="0" borderId="18" xfId="0" applyFont="1" applyFill="1" applyBorder="1" applyAlignment="1" applyProtection="1">
      <alignment vertical="center"/>
      <protection hidden="1"/>
    </xf>
    <xf numFmtId="0" fontId="12" fillId="0" borderId="13" xfId="0" applyFont="1" applyFill="1" applyBorder="1" applyAlignment="1" applyProtection="1">
      <alignment vertical="center"/>
      <protection hidden="1"/>
    </xf>
    <xf numFmtId="0" fontId="8" fillId="0" borderId="15" xfId="0" applyFont="1" applyBorder="1" applyAlignment="1" applyProtection="1">
      <alignment vertical="center"/>
      <protection hidden="1"/>
    </xf>
    <xf numFmtId="0" fontId="8" fillId="0" borderId="13" xfId="0" applyFont="1" applyBorder="1" applyAlignment="1" applyProtection="1">
      <alignment vertical="center"/>
      <protection hidden="1"/>
    </xf>
    <xf numFmtId="0" fontId="4" fillId="0" borderId="15" xfId="0" applyFont="1" applyBorder="1" applyAlignment="1" applyProtection="1">
      <alignment vertical="center"/>
      <protection hidden="1"/>
    </xf>
    <xf numFmtId="0" fontId="4" fillId="0" borderId="0" xfId="0" applyFont="1" applyBorder="1" applyAlignment="1" applyProtection="1">
      <alignment vertical="center"/>
      <protection hidden="1"/>
    </xf>
    <xf numFmtId="0" fontId="4" fillId="0" borderId="0" xfId="0" applyFont="1" applyBorder="1" applyAlignment="1" applyProtection="1">
      <alignment horizontal="left" vertical="center"/>
      <protection hidden="1"/>
    </xf>
    <xf numFmtId="0" fontId="8" fillId="0" borderId="19" xfId="0" applyFont="1" applyBorder="1" applyAlignment="1" applyProtection="1">
      <alignment vertical="center"/>
      <protection hidden="1"/>
    </xf>
    <xf numFmtId="0" fontId="8" fillId="0" borderId="20" xfId="0" applyFont="1" applyBorder="1" applyAlignment="1" applyProtection="1">
      <alignment vertical="center"/>
      <protection hidden="1"/>
    </xf>
    <xf numFmtId="0" fontId="8" fillId="0" borderId="0" xfId="0" applyFont="1" applyBorder="1" applyAlignment="1" applyProtection="1">
      <alignment horizontal="distributed" vertical="center"/>
      <protection hidden="1"/>
    </xf>
    <xf numFmtId="0" fontId="4" fillId="0" borderId="18" xfId="0" applyFont="1" applyBorder="1" applyAlignment="1" applyProtection="1">
      <alignment vertical="center"/>
      <protection hidden="1"/>
    </xf>
    <xf numFmtId="0" fontId="8" fillId="0" borderId="21" xfId="0" applyFont="1" applyBorder="1" applyAlignment="1" applyProtection="1">
      <alignment vertical="center"/>
      <protection hidden="1"/>
    </xf>
    <xf numFmtId="0" fontId="8" fillId="0" borderId="14" xfId="0" applyFont="1" applyBorder="1" applyAlignment="1" applyProtection="1">
      <alignment vertical="top"/>
      <protection hidden="1"/>
    </xf>
    <xf numFmtId="0" fontId="8" fillId="0" borderId="22" xfId="0" applyFont="1" applyBorder="1" applyAlignment="1" applyProtection="1">
      <alignment vertical="center"/>
      <protection hidden="1"/>
    </xf>
    <xf numFmtId="0" fontId="12" fillId="0" borderId="14" xfId="0" applyFont="1" applyBorder="1" applyAlignment="1" applyProtection="1">
      <alignment horizontal="center" vertical="center"/>
      <protection hidden="1"/>
    </xf>
    <xf numFmtId="0" fontId="8" fillId="0" borderId="16" xfId="0" applyFont="1" applyBorder="1" applyAlignment="1" applyProtection="1">
      <alignment vertical="center"/>
      <protection hidden="1"/>
    </xf>
    <xf numFmtId="0" fontId="8" fillId="0" borderId="23" xfId="0" applyFont="1" applyBorder="1" applyAlignment="1" applyProtection="1">
      <alignment vertical="center"/>
      <protection hidden="1"/>
    </xf>
    <xf numFmtId="0" fontId="8" fillId="0" borderId="17" xfId="0" applyFont="1" applyBorder="1" applyAlignment="1" applyProtection="1">
      <alignment vertical="center"/>
      <protection hidden="1"/>
    </xf>
    <xf numFmtId="0" fontId="8" fillId="0" borderId="24" xfId="0" applyFont="1" applyBorder="1" applyAlignment="1" applyProtection="1">
      <alignment vertical="center"/>
      <protection hidden="1"/>
    </xf>
    <xf numFmtId="0" fontId="8" fillId="0" borderId="12" xfId="0" applyFont="1" applyBorder="1" applyAlignment="1" applyProtection="1">
      <alignment vertical="center"/>
      <protection hidden="1"/>
    </xf>
    <xf numFmtId="49" fontId="8" fillId="0" borderId="25" xfId="0" applyNumberFormat="1" applyFont="1" applyBorder="1" applyAlignment="1" applyProtection="1">
      <alignment vertical="top"/>
      <protection hidden="1"/>
    </xf>
    <xf numFmtId="0" fontId="8" fillId="0" borderId="25" xfId="0" applyFont="1" applyBorder="1" applyAlignment="1" applyProtection="1">
      <alignment vertical="top"/>
      <protection hidden="1"/>
    </xf>
    <xf numFmtId="0" fontId="8" fillId="0" borderId="0" xfId="0" applyFont="1" applyBorder="1" applyAlignment="1" applyProtection="1">
      <alignment/>
      <protection hidden="1"/>
    </xf>
    <xf numFmtId="0" fontId="8" fillId="0" borderId="26" xfId="0" applyFont="1" applyBorder="1" applyAlignment="1" applyProtection="1">
      <alignment vertical="top"/>
      <protection hidden="1"/>
    </xf>
    <xf numFmtId="0" fontId="8" fillId="0" borderId="27" xfId="0" applyFont="1" applyBorder="1" applyAlignment="1" applyProtection="1">
      <alignment vertical="top"/>
      <protection hidden="1"/>
    </xf>
    <xf numFmtId="0" fontId="8" fillId="0" borderId="28" xfId="0" applyFont="1" applyBorder="1" applyAlignment="1" applyProtection="1">
      <alignment vertical="center"/>
      <protection hidden="1"/>
    </xf>
    <xf numFmtId="0" fontId="8" fillId="0" borderId="29" xfId="0" applyFont="1" applyBorder="1" applyAlignment="1" applyProtection="1">
      <alignment vertical="top"/>
      <protection hidden="1"/>
    </xf>
    <xf numFmtId="0" fontId="8" fillId="0" borderId="30" xfId="0" applyFont="1" applyBorder="1" applyAlignment="1" applyProtection="1">
      <alignment vertical="top"/>
      <protection hidden="1"/>
    </xf>
    <xf numFmtId="0" fontId="8" fillId="0" borderId="31" xfId="0" applyFont="1" applyBorder="1" applyAlignment="1" applyProtection="1">
      <alignment vertical="top"/>
      <protection hidden="1"/>
    </xf>
    <xf numFmtId="0" fontId="12" fillId="0" borderId="24" xfId="0" applyFont="1" applyFill="1" applyBorder="1" applyAlignment="1" applyProtection="1">
      <alignment horizontal="center" vertical="center" shrinkToFit="1"/>
      <protection hidden="1"/>
    </xf>
    <xf numFmtId="0" fontId="3" fillId="0" borderId="0" xfId="0" applyFont="1" applyBorder="1" applyAlignment="1" applyProtection="1">
      <alignment horizontal="center"/>
      <protection hidden="1"/>
    </xf>
    <xf numFmtId="0" fontId="13" fillId="0" borderId="0" xfId="0" applyFont="1" applyBorder="1" applyAlignment="1" applyProtection="1">
      <alignment/>
      <protection hidden="1"/>
    </xf>
    <xf numFmtId="0" fontId="13" fillId="0" borderId="27" xfId="0" applyFont="1" applyBorder="1" applyAlignment="1" applyProtection="1">
      <alignment/>
      <protection hidden="1"/>
    </xf>
    <xf numFmtId="0" fontId="8" fillId="0" borderId="12" xfId="0" applyFont="1" applyFill="1" applyBorder="1" applyAlignment="1" applyProtection="1">
      <alignment vertical="center"/>
      <protection hidden="1"/>
    </xf>
    <xf numFmtId="0" fontId="4" fillId="0" borderId="32"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0" fontId="8" fillId="0" borderId="0" xfId="0" applyNumberFormat="1" applyFont="1" applyAlignment="1" applyProtection="1">
      <alignment vertical="center"/>
      <protection hidden="1"/>
    </xf>
    <xf numFmtId="0" fontId="5" fillId="0" borderId="19" xfId="0" applyFont="1" applyBorder="1" applyAlignment="1" applyProtection="1">
      <alignment vertical="center"/>
      <protection hidden="1"/>
    </xf>
    <xf numFmtId="0" fontId="5" fillId="0" borderId="20" xfId="0" applyFont="1" applyBorder="1" applyAlignment="1" applyProtection="1">
      <alignment vertical="center"/>
      <protection hidden="1"/>
    </xf>
    <xf numFmtId="0" fontId="5" fillId="0" borderId="33" xfId="0" applyFont="1" applyBorder="1" applyAlignment="1" applyProtection="1">
      <alignment vertical="center"/>
      <protection hidden="1"/>
    </xf>
    <xf numFmtId="0" fontId="5" fillId="0" borderId="28" xfId="0" applyFont="1" applyBorder="1" applyAlignment="1" applyProtection="1">
      <alignment vertical="center"/>
      <protection hidden="1"/>
    </xf>
    <xf numFmtId="0" fontId="21" fillId="0" borderId="0" xfId="0" applyFont="1" applyBorder="1" applyAlignment="1" applyProtection="1">
      <alignment vertical="center"/>
      <protection hidden="1"/>
    </xf>
    <xf numFmtId="0" fontId="21" fillId="0" borderId="27" xfId="0" applyFont="1" applyBorder="1" applyAlignment="1" applyProtection="1">
      <alignment vertical="center"/>
      <protection hidden="1"/>
    </xf>
    <xf numFmtId="0" fontId="3" fillId="0" borderId="27" xfId="0" applyFont="1" applyBorder="1" applyAlignment="1" applyProtection="1">
      <alignment horizontal="center"/>
      <protection hidden="1"/>
    </xf>
    <xf numFmtId="0" fontId="5" fillId="0" borderId="0" xfId="0" applyFont="1" applyBorder="1" applyAlignment="1" applyProtection="1">
      <alignment vertical="center"/>
      <protection hidden="1"/>
    </xf>
    <xf numFmtId="0" fontId="5" fillId="0" borderId="32" xfId="0" applyFont="1" applyBorder="1" applyAlignment="1" applyProtection="1">
      <alignment vertical="center"/>
      <protection hidden="1"/>
    </xf>
    <xf numFmtId="0" fontId="5" fillId="0" borderId="27" xfId="0" applyFont="1" applyBorder="1" applyAlignment="1" applyProtection="1">
      <alignment vertical="center"/>
      <protection hidden="1"/>
    </xf>
    <xf numFmtId="0" fontId="10" fillId="0" borderId="13" xfId="109" applyFont="1" applyBorder="1" applyAlignment="1" applyProtection="1">
      <alignment vertical="center"/>
      <protection hidden="1"/>
    </xf>
    <xf numFmtId="0" fontId="10" fillId="0" borderId="27" xfId="109" applyFont="1" applyBorder="1" applyAlignment="1" applyProtection="1">
      <alignment vertical="center"/>
      <protection hidden="1"/>
    </xf>
    <xf numFmtId="0" fontId="10" fillId="0" borderId="28" xfId="109" applyFont="1" applyBorder="1" applyAlignment="1" applyProtection="1">
      <alignment vertical="center"/>
      <protection hidden="1"/>
    </xf>
    <xf numFmtId="0" fontId="10" fillId="0" borderId="12" xfId="109" applyFont="1" applyBorder="1" applyAlignment="1" applyProtection="1">
      <alignment horizontal="center" vertical="center"/>
      <protection hidden="1"/>
    </xf>
    <xf numFmtId="0" fontId="10" fillId="0" borderId="34" xfId="109" applyFont="1" applyBorder="1" applyAlignment="1" applyProtection="1">
      <alignment vertical="center"/>
      <protection hidden="1"/>
    </xf>
    <xf numFmtId="0" fontId="10" fillId="0" borderId="25" xfId="109" applyFont="1" applyBorder="1" applyAlignment="1" applyProtection="1">
      <alignment vertical="center"/>
      <protection hidden="1"/>
    </xf>
    <xf numFmtId="0" fontId="10" fillId="0" borderId="35" xfId="109" applyFont="1" applyBorder="1" applyAlignment="1" applyProtection="1">
      <alignment vertical="center"/>
      <protection hidden="1"/>
    </xf>
    <xf numFmtId="0" fontId="10" fillId="0" borderId="12" xfId="109" applyFont="1" applyBorder="1" applyAlignment="1" applyProtection="1">
      <alignment vertical="center"/>
      <protection hidden="1"/>
    </xf>
    <xf numFmtId="0" fontId="10" fillId="0" borderId="17" xfId="109" applyFont="1" applyBorder="1" applyAlignment="1" applyProtection="1">
      <alignment vertical="center"/>
      <protection hidden="1"/>
    </xf>
    <xf numFmtId="0" fontId="10" fillId="0" borderId="18" xfId="109" applyFont="1" applyBorder="1" applyAlignment="1" applyProtection="1">
      <alignment vertical="center"/>
      <protection hidden="1"/>
    </xf>
    <xf numFmtId="0" fontId="10" fillId="0" borderId="34" xfId="109" applyFont="1" applyBorder="1" applyAlignment="1" applyProtection="1">
      <alignment horizontal="center" vertical="center"/>
      <protection hidden="1"/>
    </xf>
    <xf numFmtId="0" fontId="10" fillId="0" borderId="34" xfId="109" applyFont="1" applyBorder="1" applyAlignment="1" applyProtection="1">
      <alignment horizontal="right" vertical="center"/>
      <protection hidden="1"/>
    </xf>
    <xf numFmtId="0" fontId="10" fillId="0" borderId="24" xfId="0" applyFont="1" applyFill="1" applyBorder="1" applyAlignment="1" applyProtection="1">
      <alignment horizontal="right" vertical="center"/>
      <protection hidden="1"/>
    </xf>
    <xf numFmtId="0" fontId="10" fillId="0" borderId="12" xfId="109" applyFont="1" applyFill="1" applyBorder="1" applyAlignment="1" applyProtection="1">
      <alignment vertical="center"/>
      <protection hidden="1"/>
    </xf>
    <xf numFmtId="0" fontId="10" fillId="0" borderId="12" xfId="0" applyFont="1" applyFill="1" applyBorder="1" applyAlignment="1" applyProtection="1">
      <alignment horizontal="right" vertical="center"/>
      <protection hidden="1"/>
    </xf>
    <xf numFmtId="0" fontId="10" fillId="0" borderId="34" xfId="109" applyFont="1" applyFill="1" applyBorder="1" applyAlignment="1" applyProtection="1">
      <alignment vertical="center"/>
      <protection hidden="1"/>
    </xf>
    <xf numFmtId="0" fontId="10" fillId="0" borderId="34" xfId="0" applyFont="1" applyFill="1" applyBorder="1" applyAlignment="1" applyProtection="1">
      <alignment horizontal="right" vertical="center"/>
      <protection hidden="1"/>
    </xf>
    <xf numFmtId="0" fontId="10" fillId="33" borderId="24" xfId="0" applyFont="1" applyFill="1" applyBorder="1" applyAlignment="1" applyProtection="1">
      <alignment horizontal="right" vertical="center"/>
      <protection hidden="1" locked="0"/>
    </xf>
    <xf numFmtId="0" fontId="10" fillId="33" borderId="35" xfId="0" applyFont="1" applyFill="1" applyBorder="1" applyAlignment="1" applyProtection="1">
      <alignment horizontal="right" vertical="center"/>
      <protection hidden="1" locked="0"/>
    </xf>
    <xf numFmtId="0" fontId="0" fillId="0" borderId="0" xfId="0" applyAlignment="1">
      <alignment horizontal="center"/>
    </xf>
    <xf numFmtId="0" fontId="10" fillId="0" borderId="0" xfId="109" applyFont="1" applyBorder="1" applyAlignment="1" applyProtection="1">
      <alignment horizontal="distributed" vertical="center"/>
      <protection hidden="1"/>
    </xf>
    <xf numFmtId="0" fontId="10" fillId="0" borderId="33" xfId="109" applyFont="1" applyBorder="1" applyAlignment="1" applyProtection="1">
      <alignment horizontal="distributed" vertical="center" shrinkToFit="1"/>
      <protection hidden="1"/>
    </xf>
    <xf numFmtId="0" fontId="10" fillId="0" borderId="27" xfId="109" applyFont="1" applyBorder="1" applyAlignment="1" applyProtection="1">
      <alignment horizontal="center" vertical="center"/>
      <protection hidden="1"/>
    </xf>
    <xf numFmtId="0" fontId="10" fillId="0" borderId="27" xfId="109" applyFont="1" applyBorder="1" applyAlignment="1" applyProtection="1">
      <alignment horizontal="right" vertical="center"/>
      <protection hidden="1"/>
    </xf>
    <xf numFmtId="0" fontId="10" fillId="33" borderId="27" xfId="0" applyFont="1" applyFill="1" applyBorder="1" applyAlignment="1" applyProtection="1">
      <alignment horizontal="right" vertical="center"/>
      <protection hidden="1" locked="0"/>
    </xf>
    <xf numFmtId="0" fontId="10" fillId="33" borderId="25" xfId="0" applyFont="1" applyFill="1" applyBorder="1" applyAlignment="1" applyProtection="1">
      <alignment horizontal="right" vertical="center"/>
      <protection hidden="1" locked="0"/>
    </xf>
    <xf numFmtId="0" fontId="10" fillId="0" borderId="36" xfId="109" applyFont="1" applyBorder="1" applyAlignment="1" applyProtection="1">
      <alignment horizontal="distributed" vertical="center" shrinkToFit="1"/>
      <protection hidden="1"/>
    </xf>
    <xf numFmtId="0" fontId="10" fillId="0" borderId="37" xfId="109" applyFont="1" applyBorder="1" applyAlignment="1" applyProtection="1">
      <alignment horizontal="center" vertical="center"/>
      <protection hidden="1"/>
    </xf>
    <xf numFmtId="0" fontId="10" fillId="0" borderId="21" xfId="109" applyFont="1" applyBorder="1" applyAlignment="1" applyProtection="1">
      <alignment horizontal="distributed" vertical="center" shrinkToFit="1"/>
      <protection hidden="1"/>
    </xf>
    <xf numFmtId="0" fontId="10" fillId="0" borderId="14" xfId="109" applyFont="1" applyBorder="1" applyAlignment="1" applyProtection="1">
      <alignment horizontal="center" vertical="center"/>
      <protection hidden="1"/>
    </xf>
    <xf numFmtId="0" fontId="10" fillId="0" borderId="14" xfId="109" applyFont="1" applyBorder="1" applyAlignment="1" applyProtection="1">
      <alignment vertical="center"/>
      <protection hidden="1"/>
    </xf>
    <xf numFmtId="0" fontId="10" fillId="0" borderId="14" xfId="109" applyFont="1" applyBorder="1" applyAlignment="1" applyProtection="1">
      <alignment horizontal="right" vertical="center"/>
      <protection hidden="1"/>
    </xf>
    <xf numFmtId="0" fontId="10" fillId="0" borderId="16" xfId="109" applyFont="1" applyBorder="1" applyAlignment="1" applyProtection="1">
      <alignment vertical="center"/>
      <protection hidden="1"/>
    </xf>
    <xf numFmtId="0" fontId="10" fillId="0" borderId="23" xfId="109" applyFont="1" applyBorder="1" applyAlignment="1" applyProtection="1">
      <alignment horizontal="distributed" vertical="center" shrinkToFit="1"/>
      <protection hidden="1"/>
    </xf>
    <xf numFmtId="0" fontId="10" fillId="33" borderId="12" xfId="0" applyFont="1" applyFill="1" applyBorder="1" applyAlignment="1" applyProtection="1">
      <alignment horizontal="right" vertical="center"/>
      <protection hidden="1" locked="0"/>
    </xf>
    <xf numFmtId="0" fontId="10" fillId="0" borderId="11" xfId="109" applyFont="1" applyBorder="1" applyAlignment="1" applyProtection="1">
      <alignment horizontal="distributed" vertical="center" shrinkToFit="1"/>
      <protection hidden="1"/>
    </xf>
    <xf numFmtId="0" fontId="10" fillId="33" borderId="34" xfId="0" applyFont="1" applyFill="1" applyBorder="1" applyAlignment="1" applyProtection="1">
      <alignment horizontal="right" vertical="center"/>
      <protection hidden="1" locked="0"/>
    </xf>
    <xf numFmtId="0" fontId="10" fillId="0" borderId="14" xfId="109" applyFont="1" applyFill="1" applyBorder="1" applyAlignment="1" applyProtection="1">
      <alignment vertical="center"/>
      <protection hidden="1"/>
    </xf>
    <xf numFmtId="178" fontId="11" fillId="0" borderId="14" xfId="109" applyNumberFormat="1" applyFont="1" applyFill="1" applyBorder="1" applyAlignment="1" applyProtection="1">
      <alignment vertical="center"/>
      <protection hidden="1"/>
    </xf>
    <xf numFmtId="0" fontId="11" fillId="0" borderId="14" xfId="109" applyFont="1" applyFill="1" applyBorder="1" applyAlignment="1" applyProtection="1">
      <alignment vertical="center"/>
      <protection hidden="1"/>
    </xf>
    <xf numFmtId="0" fontId="10" fillId="0" borderId="22" xfId="109" applyFont="1" applyBorder="1" applyAlignment="1" applyProtection="1">
      <alignment vertical="center"/>
      <protection hidden="1"/>
    </xf>
    <xf numFmtId="0" fontId="18" fillId="0" borderId="0" xfId="109" applyFont="1" applyBorder="1" applyAlignment="1" applyProtection="1">
      <alignment vertical="top"/>
      <protection hidden="1"/>
    </xf>
    <xf numFmtId="0" fontId="0" fillId="0" borderId="0" xfId="0" applyAlignment="1">
      <alignment wrapText="1"/>
    </xf>
    <xf numFmtId="0" fontId="14" fillId="0" borderId="0" xfId="0" applyFont="1" applyAlignment="1">
      <alignment horizontal="center" vertical="center"/>
    </xf>
    <xf numFmtId="180" fontId="0" fillId="0" borderId="0" xfId="0" applyNumberFormat="1" applyAlignment="1">
      <alignment horizontal="center" vertical="top"/>
    </xf>
    <xf numFmtId="0" fontId="10" fillId="0" borderId="37" xfId="109" applyFont="1" applyBorder="1" applyAlignment="1" applyProtection="1">
      <alignment vertical="center"/>
      <protection hidden="1"/>
    </xf>
    <xf numFmtId="0" fontId="10" fillId="0" borderId="37" xfId="109" applyFont="1" applyFill="1" applyBorder="1" applyAlignment="1" applyProtection="1">
      <alignment vertical="center"/>
      <protection hidden="1"/>
    </xf>
    <xf numFmtId="0" fontId="10" fillId="0" borderId="38" xfId="109" applyFont="1" applyBorder="1" applyAlignment="1" applyProtection="1">
      <alignment vertical="center"/>
      <protection hidden="1"/>
    </xf>
    <xf numFmtId="0" fontId="13" fillId="0" borderId="0" xfId="109" applyFont="1" applyBorder="1" applyAlignment="1" applyProtection="1">
      <alignment vertical="center" shrinkToFit="1"/>
      <protection hidden="1"/>
    </xf>
    <xf numFmtId="0" fontId="11" fillId="0" borderId="34" xfId="109" applyFont="1" applyFill="1" applyBorder="1" applyAlignment="1" applyProtection="1">
      <alignment horizontal="center" vertical="center"/>
      <protection locked="0"/>
    </xf>
    <xf numFmtId="0" fontId="11" fillId="0" borderId="34" xfId="109" applyFont="1" applyFill="1" applyBorder="1" applyAlignment="1" applyProtection="1">
      <alignment vertical="center"/>
      <protection locked="0"/>
    </xf>
    <xf numFmtId="0" fontId="11" fillId="0" borderId="34" xfId="109" applyFont="1" applyFill="1" applyBorder="1" applyAlignment="1" applyProtection="1">
      <alignment horizontal="right" vertical="center"/>
      <protection locked="0"/>
    </xf>
    <xf numFmtId="0" fontId="10" fillId="0" borderId="37" xfId="0" applyFont="1" applyFill="1" applyBorder="1" applyAlignment="1" applyProtection="1">
      <alignment horizontal="right" vertical="center"/>
      <protection hidden="1" locked="0"/>
    </xf>
    <xf numFmtId="0" fontId="10" fillId="0" borderId="39" xfId="0" applyFont="1" applyFill="1" applyBorder="1" applyAlignment="1" applyProtection="1">
      <alignment horizontal="right" vertical="center"/>
      <protection hidden="1" locked="0"/>
    </xf>
    <xf numFmtId="177" fontId="13" fillId="0" borderId="0" xfId="109" applyNumberFormat="1" applyFont="1" applyBorder="1" applyAlignment="1" applyProtection="1">
      <alignment vertical="center"/>
      <protection hidden="1"/>
    </xf>
    <xf numFmtId="0" fontId="10" fillId="0" borderId="0" xfId="109" applyFont="1" applyBorder="1" applyAlignment="1" applyProtection="1">
      <alignment/>
      <protection hidden="1"/>
    </xf>
    <xf numFmtId="0" fontId="17" fillId="0" borderId="0" xfId="109" applyFont="1" applyBorder="1" applyAlignment="1" applyProtection="1">
      <alignment/>
      <protection hidden="1"/>
    </xf>
    <xf numFmtId="0" fontId="17" fillId="0" borderId="0" xfId="109" applyFont="1" applyBorder="1" applyAlignment="1" applyProtection="1">
      <alignment/>
      <protection hidden="1"/>
    </xf>
    <xf numFmtId="0" fontId="23" fillId="0" borderId="15" xfId="109" applyFont="1" applyBorder="1" applyAlignment="1" applyProtection="1">
      <alignment shrinkToFit="1"/>
      <protection hidden="1"/>
    </xf>
    <xf numFmtId="0" fontId="23" fillId="0" borderId="40" xfId="109" applyFont="1" applyBorder="1" applyAlignment="1" applyProtection="1">
      <alignment shrinkToFit="1"/>
      <protection hidden="1"/>
    </xf>
    <xf numFmtId="0" fontId="22" fillId="0" borderId="11" xfId="109" applyFont="1" applyBorder="1" applyAlignment="1" applyProtection="1">
      <alignment horizontal="right" vertical="center" shrinkToFit="1"/>
      <protection hidden="1"/>
    </xf>
    <xf numFmtId="0" fontId="11" fillId="0" borderId="41" xfId="0" applyFont="1" applyFill="1" applyBorder="1" applyAlignment="1" applyProtection="1">
      <alignment/>
      <protection hidden="1"/>
    </xf>
    <xf numFmtId="0" fontId="11" fillId="0" borderId="42" xfId="0" applyFont="1" applyFill="1" applyBorder="1" applyAlignment="1" applyProtection="1">
      <alignment/>
      <protection hidden="1"/>
    </xf>
    <xf numFmtId="0" fontId="11" fillId="0" borderId="41" xfId="0" applyFont="1" applyFill="1" applyBorder="1" applyAlignment="1" applyProtection="1">
      <alignment horizontal="left"/>
      <protection hidden="1"/>
    </xf>
    <xf numFmtId="0" fontId="11" fillId="0" borderId="42" xfId="0" applyFont="1" applyFill="1" applyBorder="1" applyAlignment="1" applyProtection="1">
      <alignment horizontal="left"/>
      <protection hidden="1"/>
    </xf>
    <xf numFmtId="0" fontId="27" fillId="0" borderId="41" xfId="0" applyFont="1" applyFill="1" applyBorder="1" applyAlignment="1" applyProtection="1">
      <alignment/>
      <protection hidden="1"/>
    </xf>
    <xf numFmtId="0" fontId="27" fillId="0" borderId="42" xfId="0" applyFont="1" applyFill="1" applyBorder="1" applyAlignment="1" applyProtection="1">
      <alignment/>
      <protection hidden="1"/>
    </xf>
    <xf numFmtId="0" fontId="29" fillId="0" borderId="0" xfId="0" applyFont="1" applyAlignment="1" applyProtection="1">
      <alignment horizontal="distributed" vertical="center"/>
      <protection hidden="1"/>
    </xf>
    <xf numFmtId="0" fontId="29" fillId="0" borderId="0" xfId="0" applyFont="1" applyAlignment="1" applyProtection="1">
      <alignment horizontal="center" vertical="center"/>
      <protection hidden="1"/>
    </xf>
    <xf numFmtId="0" fontId="30" fillId="0" borderId="0" xfId="0" applyFont="1" applyAlignment="1" applyProtection="1">
      <alignment horizontal="distributed" vertical="center"/>
      <protection hidden="1"/>
    </xf>
    <xf numFmtId="0" fontId="30" fillId="0" borderId="0" xfId="0" applyNumberFormat="1" applyFont="1" applyAlignment="1" applyProtection="1">
      <alignment horizontal="center" vertical="center"/>
      <protection hidden="1"/>
    </xf>
    <xf numFmtId="0" fontId="30" fillId="0" borderId="0" xfId="0" applyFont="1" applyAlignment="1" applyProtection="1">
      <alignment horizontal="center" vertical="center"/>
      <protection hidden="1"/>
    </xf>
    <xf numFmtId="0" fontId="5" fillId="0" borderId="0" xfId="0" applyNumberFormat="1" applyFont="1" applyAlignment="1" applyProtection="1">
      <alignment vertical="center"/>
      <protection hidden="1"/>
    </xf>
    <xf numFmtId="0" fontId="5" fillId="0" borderId="0" xfId="0" applyFont="1" applyAlignment="1">
      <alignment/>
    </xf>
    <xf numFmtId="0" fontId="8" fillId="0" borderId="31" xfId="0" applyFont="1" applyBorder="1" applyAlignment="1" applyProtection="1">
      <alignment horizontal="left" vertical="top"/>
      <protection hidden="1"/>
    </xf>
    <xf numFmtId="0" fontId="5" fillId="0" borderId="0" xfId="109" applyFont="1" applyBorder="1" applyAlignment="1" applyProtection="1">
      <alignment horizontal="right" vertical="top" wrapText="1"/>
      <protection hidden="1"/>
    </xf>
    <xf numFmtId="0" fontId="30" fillId="0" borderId="0" xfId="0" applyFont="1" applyAlignment="1">
      <alignment/>
    </xf>
    <xf numFmtId="0" fontId="14" fillId="0" borderId="0" xfId="0" applyFont="1" applyAlignment="1">
      <alignment/>
    </xf>
    <xf numFmtId="0" fontId="0" fillId="0" borderId="0" xfId="0" applyAlignment="1">
      <alignment vertical="top"/>
    </xf>
    <xf numFmtId="180" fontId="14" fillId="0" borderId="0" xfId="0" applyNumberFormat="1" applyFont="1" applyAlignment="1">
      <alignment horizontal="center"/>
    </xf>
    <xf numFmtId="176" fontId="12" fillId="33" borderId="14" xfId="0" applyNumberFormat="1" applyFont="1" applyFill="1" applyBorder="1" applyAlignment="1" applyProtection="1">
      <alignment horizontal="center" vertical="center" shrinkToFit="1"/>
      <protection locked="0"/>
    </xf>
    <xf numFmtId="176" fontId="12" fillId="33" borderId="0" xfId="0" applyNumberFormat="1" applyFont="1" applyFill="1" applyBorder="1" applyAlignment="1" applyProtection="1">
      <alignment horizontal="center" vertical="center" shrinkToFit="1"/>
      <protection locked="0"/>
    </xf>
    <xf numFmtId="176" fontId="11" fillId="33" borderId="0" xfId="0" applyNumberFormat="1" applyFont="1" applyFill="1" applyAlignment="1" applyProtection="1">
      <alignment vertical="center"/>
      <protection hidden="1" locked="0"/>
    </xf>
    <xf numFmtId="0" fontId="28" fillId="0" borderId="0" xfId="109" applyFont="1" applyBorder="1" applyAlignment="1" applyProtection="1">
      <alignment vertical="center"/>
      <protection hidden="1"/>
    </xf>
    <xf numFmtId="0" fontId="24" fillId="0" borderId="0" xfId="109" applyFont="1" applyBorder="1" applyAlignment="1" applyProtection="1">
      <alignment vertical="center"/>
      <protection hidden="1"/>
    </xf>
    <xf numFmtId="0" fontId="0" fillId="0" borderId="0" xfId="0" applyAlignment="1">
      <alignment horizontal="center" wrapText="1"/>
    </xf>
    <xf numFmtId="0" fontId="10" fillId="0" borderId="0" xfId="0" applyFont="1" applyFill="1" applyAlignment="1" applyProtection="1">
      <alignment horizontal="center" vertical="center"/>
      <protection hidden="1"/>
    </xf>
    <xf numFmtId="0" fontId="10" fillId="33" borderId="34" xfId="0" applyFont="1" applyFill="1" applyBorder="1" applyAlignment="1" applyProtection="1">
      <alignment horizontal="right" vertical="center"/>
      <protection hidden="1"/>
    </xf>
    <xf numFmtId="176" fontId="11" fillId="0" borderId="0" xfId="0" applyNumberFormat="1" applyFont="1" applyFill="1" applyAlignment="1" applyProtection="1">
      <alignment vertical="center"/>
      <protection hidden="1" locked="0"/>
    </xf>
    <xf numFmtId="0" fontId="12" fillId="28" borderId="14" xfId="0" applyFont="1" applyFill="1" applyBorder="1" applyAlignment="1" applyProtection="1">
      <alignment horizontal="right" vertical="center"/>
      <protection locked="0"/>
    </xf>
    <xf numFmtId="0" fontId="12" fillId="28" borderId="0" xfId="0" applyFont="1" applyFill="1" applyBorder="1" applyAlignment="1" applyProtection="1">
      <alignment horizontal="right" vertical="center"/>
      <protection locked="0"/>
    </xf>
    <xf numFmtId="0" fontId="6" fillId="33" borderId="41" xfId="0" applyFont="1" applyFill="1" applyBorder="1" applyAlignment="1" applyProtection="1">
      <alignment horizontal="center" shrinkToFit="1"/>
      <protection locked="0"/>
    </xf>
    <xf numFmtId="0" fontId="10" fillId="33" borderId="42" xfId="0" applyFont="1" applyFill="1" applyBorder="1" applyAlignment="1" applyProtection="1">
      <alignment shrinkToFit="1"/>
      <protection locked="0"/>
    </xf>
    <xf numFmtId="0" fontId="10" fillId="33" borderId="43" xfId="0" applyFont="1" applyFill="1" applyBorder="1" applyAlignment="1" applyProtection="1">
      <alignment shrinkToFit="1"/>
      <protection locked="0"/>
    </xf>
    <xf numFmtId="0" fontId="6" fillId="33" borderId="41" xfId="0" applyFont="1" applyFill="1" applyBorder="1" applyAlignment="1" applyProtection="1">
      <alignment horizontal="right" shrinkToFit="1"/>
      <protection hidden="1" locked="0"/>
    </xf>
    <xf numFmtId="0" fontId="10" fillId="33" borderId="42" xfId="0" applyFont="1" applyFill="1" applyBorder="1" applyAlignment="1" applyProtection="1">
      <alignment horizontal="right" shrinkToFit="1"/>
      <protection hidden="1" locked="0"/>
    </xf>
    <xf numFmtId="0" fontId="10" fillId="33" borderId="43" xfId="0" applyFont="1" applyFill="1" applyBorder="1" applyAlignment="1" applyProtection="1">
      <alignment horizontal="right" shrinkToFit="1"/>
      <protection hidden="1" locked="0"/>
    </xf>
    <xf numFmtId="0" fontId="6" fillId="33" borderId="41" xfId="0" applyFont="1" applyFill="1" applyBorder="1" applyAlignment="1" applyProtection="1">
      <alignment horizontal="center" shrinkToFit="1"/>
      <protection hidden="1" locked="0"/>
    </xf>
    <xf numFmtId="0" fontId="10" fillId="33" borderId="42" xfId="0" applyFont="1" applyFill="1" applyBorder="1" applyAlignment="1" applyProtection="1">
      <alignment shrinkToFit="1"/>
      <protection hidden="1" locked="0"/>
    </xf>
    <xf numFmtId="0" fontId="10" fillId="33" borderId="43" xfId="0" applyFont="1" applyFill="1" applyBorder="1" applyAlignment="1" applyProtection="1">
      <alignment shrinkToFit="1"/>
      <protection hidden="1" locked="0"/>
    </xf>
    <xf numFmtId="0" fontId="22" fillId="0" borderId="44" xfId="109" applyFont="1" applyBorder="1" applyAlignment="1" applyProtection="1">
      <alignment horizontal="center" vertical="top" wrapText="1" shrinkToFit="1"/>
      <protection hidden="1"/>
    </xf>
    <xf numFmtId="0" fontId="22" fillId="0" borderId="0" xfId="109" applyFont="1" applyBorder="1" applyAlignment="1" applyProtection="1">
      <alignment horizontal="center" vertical="top" wrapText="1" shrinkToFit="1"/>
      <protection hidden="1"/>
    </xf>
    <xf numFmtId="0" fontId="22" fillId="0" borderId="45" xfId="109" applyFont="1" applyBorder="1" applyAlignment="1" applyProtection="1">
      <alignment horizontal="center" vertical="top" wrapText="1" shrinkToFit="1"/>
      <protection hidden="1"/>
    </xf>
    <xf numFmtId="0" fontId="11" fillId="33" borderId="10" xfId="109" applyFont="1" applyFill="1" applyBorder="1" applyAlignment="1" applyProtection="1">
      <alignment horizontal="left" vertical="center" shrinkToFit="1"/>
      <protection hidden="1" locked="0"/>
    </xf>
    <xf numFmtId="0" fontId="11" fillId="33" borderId="46" xfId="109" applyFont="1" applyFill="1" applyBorder="1" applyAlignment="1" applyProtection="1">
      <alignment vertical="center" shrinkToFit="1"/>
      <protection locked="0"/>
    </xf>
    <xf numFmtId="0" fontId="6" fillId="33" borderId="42" xfId="0" applyFont="1" applyFill="1" applyBorder="1" applyAlignment="1" applyProtection="1">
      <alignment horizontal="center" shrinkToFit="1"/>
      <protection hidden="1" locked="0"/>
    </xf>
    <xf numFmtId="0" fontId="6" fillId="33" borderId="43" xfId="0" applyFont="1" applyFill="1" applyBorder="1" applyAlignment="1" applyProtection="1">
      <alignment horizontal="center" shrinkToFit="1"/>
      <protection hidden="1" locked="0"/>
    </xf>
    <xf numFmtId="0" fontId="11" fillId="33" borderId="46" xfId="109" applyFont="1" applyFill="1" applyBorder="1" applyAlignment="1" applyProtection="1">
      <alignment horizontal="left" vertical="center" shrinkToFit="1"/>
      <protection hidden="1" locked="0"/>
    </xf>
    <xf numFmtId="0" fontId="22" fillId="0" borderId="47" xfId="109" applyFont="1" applyBorder="1" applyAlignment="1" applyProtection="1">
      <alignment horizontal="center" vertical="top" shrinkToFit="1"/>
      <protection hidden="1"/>
    </xf>
    <xf numFmtId="0" fontId="22" fillId="0" borderId="48" xfId="109" applyFont="1" applyBorder="1" applyAlignment="1" applyProtection="1">
      <alignment horizontal="center" vertical="top" shrinkToFit="1"/>
      <protection hidden="1"/>
    </xf>
    <xf numFmtId="0" fontId="22" fillId="0" borderId="49" xfId="109" applyFont="1" applyBorder="1" applyAlignment="1" applyProtection="1">
      <alignment horizontal="center" vertical="top" shrinkToFit="1"/>
      <protection hidden="1"/>
    </xf>
    <xf numFmtId="0" fontId="22" fillId="0" borderId="50" xfId="109" applyFont="1" applyFill="1" applyBorder="1" applyAlignment="1" applyProtection="1">
      <alignment horizontal="center" vertical="top" shrinkToFit="1"/>
      <protection hidden="1"/>
    </xf>
    <xf numFmtId="0" fontId="22" fillId="0" borderId="51" xfId="109" applyFont="1" applyFill="1" applyBorder="1" applyAlignment="1" applyProtection="1">
      <alignment horizontal="center" vertical="top" shrinkToFit="1"/>
      <protection hidden="1"/>
    </xf>
    <xf numFmtId="0" fontId="22" fillId="0" borderId="52" xfId="109" applyFont="1" applyFill="1" applyBorder="1" applyAlignment="1" applyProtection="1">
      <alignment horizontal="center" vertical="top" shrinkToFit="1"/>
      <protection hidden="1"/>
    </xf>
    <xf numFmtId="0" fontId="22" fillId="0" borderId="44" xfId="109" applyFont="1" applyFill="1" applyBorder="1" applyAlignment="1" applyProtection="1">
      <alignment horizontal="center" vertical="top" shrinkToFit="1"/>
      <protection hidden="1"/>
    </xf>
    <xf numFmtId="0" fontId="22" fillId="0" borderId="0" xfId="109" applyFont="1" applyFill="1" applyBorder="1" applyAlignment="1" applyProtection="1">
      <alignment horizontal="center" vertical="top" shrinkToFit="1"/>
      <protection hidden="1"/>
    </xf>
    <xf numFmtId="0" fontId="22" fillId="0" borderId="45" xfId="109" applyFont="1" applyFill="1" applyBorder="1" applyAlignment="1" applyProtection="1">
      <alignment horizontal="center" vertical="top" shrinkToFit="1"/>
      <protection hidden="1"/>
    </xf>
    <xf numFmtId="0" fontId="11" fillId="33" borderId="53" xfId="109" applyFont="1" applyFill="1" applyBorder="1" applyAlignment="1" applyProtection="1">
      <alignment horizontal="left" vertical="center" shrinkToFit="1"/>
      <protection hidden="1" locked="0"/>
    </xf>
    <xf numFmtId="0" fontId="11" fillId="0" borderId="22" xfId="109" applyFont="1" applyBorder="1" applyAlignment="1" applyProtection="1">
      <alignment horizontal="left" vertical="center" shrinkToFit="1"/>
      <protection hidden="1"/>
    </xf>
    <xf numFmtId="0" fontId="11" fillId="0" borderId="14" xfId="109" applyFont="1" applyBorder="1" applyAlignment="1" applyProtection="1">
      <alignment horizontal="left" vertical="center" shrinkToFit="1"/>
      <protection hidden="1"/>
    </xf>
    <xf numFmtId="0" fontId="11" fillId="0" borderId="16" xfId="109" applyFont="1" applyBorder="1" applyAlignment="1" applyProtection="1">
      <alignment horizontal="left" vertical="center" shrinkToFit="1"/>
      <protection hidden="1"/>
    </xf>
    <xf numFmtId="0" fontId="11" fillId="0" borderId="22" xfId="109" applyFont="1" applyBorder="1" applyAlignment="1" applyProtection="1">
      <alignment vertical="center" shrinkToFit="1"/>
      <protection hidden="1"/>
    </xf>
    <xf numFmtId="0" fontId="11" fillId="0" borderId="14" xfId="109" applyFont="1" applyBorder="1" applyAlignment="1" applyProtection="1">
      <alignment vertical="center" shrinkToFit="1"/>
      <protection hidden="1"/>
    </xf>
    <xf numFmtId="0" fontId="11" fillId="33" borderId="14" xfId="109" applyFont="1" applyFill="1" applyBorder="1" applyAlignment="1" applyProtection="1">
      <alignment horizontal="center" vertical="center" shrinkToFit="1"/>
      <protection locked="0"/>
    </xf>
    <xf numFmtId="178" fontId="11" fillId="33" borderId="14" xfId="109" applyNumberFormat="1" applyFont="1" applyFill="1" applyBorder="1" applyAlignment="1" applyProtection="1">
      <alignment vertical="center" shrinkToFit="1"/>
      <protection locked="0"/>
    </xf>
    <xf numFmtId="178" fontId="11" fillId="0" borderId="14" xfId="109" applyNumberFormat="1" applyFont="1" applyFill="1" applyBorder="1" applyAlignment="1" applyProtection="1">
      <alignment vertical="center" shrinkToFit="1"/>
      <protection hidden="1"/>
    </xf>
    <xf numFmtId="0" fontId="22" fillId="0" borderId="50" xfId="109" applyFont="1" applyBorder="1" applyAlignment="1" applyProtection="1">
      <alignment horizontal="center" vertical="top" wrapText="1" shrinkToFit="1"/>
      <protection hidden="1"/>
    </xf>
    <xf numFmtId="0" fontId="22" fillId="0" borderId="51" xfId="109" applyFont="1" applyBorder="1" applyAlignment="1" applyProtection="1">
      <alignment horizontal="center" vertical="top" wrapText="1" shrinkToFit="1"/>
      <protection hidden="1"/>
    </xf>
    <xf numFmtId="0" fontId="22" fillId="0" borderId="52" xfId="109" applyFont="1" applyBorder="1" applyAlignment="1" applyProtection="1">
      <alignment horizontal="center" vertical="top" wrapText="1" shrinkToFit="1"/>
      <protection hidden="1"/>
    </xf>
    <xf numFmtId="0" fontId="22" fillId="0" borderId="54" xfId="109" applyFont="1" applyBorder="1" applyAlignment="1" applyProtection="1">
      <alignment/>
      <protection hidden="1"/>
    </xf>
    <xf numFmtId="0" fontId="22" fillId="0" borderId="47" xfId="109" applyFont="1" applyFill="1" applyBorder="1" applyAlignment="1" applyProtection="1">
      <alignment horizontal="center" vertical="top" shrinkToFit="1"/>
      <protection hidden="1"/>
    </xf>
    <xf numFmtId="0" fontId="22" fillId="0" borderId="48" xfId="109" applyFont="1" applyFill="1" applyBorder="1" applyAlignment="1" applyProtection="1">
      <alignment horizontal="center" vertical="top" shrinkToFit="1"/>
      <protection hidden="1"/>
    </xf>
    <xf numFmtId="0" fontId="22" fillId="0" borderId="49" xfId="109" applyFont="1" applyFill="1" applyBorder="1" applyAlignment="1" applyProtection="1">
      <alignment horizontal="center" vertical="top" shrinkToFit="1"/>
      <protection hidden="1"/>
    </xf>
    <xf numFmtId="0" fontId="19" fillId="34" borderId="0" xfId="109" applyFont="1" applyFill="1" applyBorder="1" applyAlignment="1" applyProtection="1">
      <alignment horizontal="center" vertical="center"/>
      <protection hidden="1"/>
    </xf>
    <xf numFmtId="0" fontId="13" fillId="33" borderId="34" xfId="109" applyFont="1" applyFill="1" applyBorder="1" applyAlignment="1" applyProtection="1">
      <alignment vertical="center" shrinkToFit="1"/>
      <protection locked="0"/>
    </xf>
    <xf numFmtId="0" fontId="9" fillId="0" borderId="0" xfId="109" applyFont="1" applyBorder="1" applyAlignment="1" applyProtection="1">
      <alignment horizontal="left" vertical="top" wrapText="1"/>
      <protection hidden="1"/>
    </xf>
    <xf numFmtId="0" fontId="11" fillId="0" borderId="10" xfId="109" applyFont="1" applyBorder="1" applyAlignment="1" applyProtection="1">
      <alignment vertical="center" shrinkToFit="1"/>
      <protection hidden="1"/>
    </xf>
    <xf numFmtId="0" fontId="11" fillId="0" borderId="53" xfId="109" applyFont="1" applyBorder="1" applyAlignment="1" applyProtection="1">
      <alignment vertical="center" shrinkToFit="1"/>
      <protection hidden="1"/>
    </xf>
    <xf numFmtId="0" fontId="23" fillId="33" borderId="37" xfId="109" applyFont="1" applyFill="1" applyBorder="1" applyAlignment="1" applyProtection="1">
      <alignment horizontal="right" vertical="center" shrinkToFit="1"/>
      <protection locked="0"/>
    </xf>
    <xf numFmtId="0" fontId="10" fillId="0" borderId="37" xfId="109" applyFont="1" applyFill="1" applyBorder="1" applyAlignment="1" applyProtection="1">
      <alignment horizontal="center" vertical="center" shrinkToFit="1"/>
      <protection locked="0"/>
    </xf>
    <xf numFmtId="179" fontId="11" fillId="0" borderId="14" xfId="109" applyNumberFormat="1" applyFont="1" applyFill="1" applyBorder="1" applyAlignment="1" applyProtection="1">
      <alignment horizontal="center" vertical="center" shrinkToFit="1"/>
      <protection hidden="1"/>
    </xf>
    <xf numFmtId="0" fontId="11" fillId="0" borderId="14" xfId="109" applyFont="1" applyFill="1" applyBorder="1" applyAlignment="1" applyProtection="1">
      <alignment horizontal="center" vertical="center" shrinkToFit="1"/>
      <protection hidden="1"/>
    </xf>
    <xf numFmtId="0" fontId="11" fillId="33" borderId="10" xfId="109" applyFont="1" applyFill="1" applyBorder="1" applyAlignment="1" applyProtection="1">
      <alignment vertical="center" shrinkToFit="1"/>
      <protection hidden="1" locked="0"/>
    </xf>
    <xf numFmtId="177" fontId="11" fillId="33" borderId="10" xfId="109" applyNumberFormat="1" applyFont="1" applyFill="1" applyBorder="1" applyAlignment="1" applyProtection="1">
      <alignment vertical="center" shrinkToFit="1"/>
      <protection hidden="1" locked="0"/>
    </xf>
    <xf numFmtId="0" fontId="11" fillId="33" borderId="10" xfId="109" applyFont="1" applyFill="1" applyBorder="1" applyAlignment="1" applyProtection="1">
      <alignment horizontal="left" vertical="center" shrinkToFit="1"/>
      <protection locked="0"/>
    </xf>
    <xf numFmtId="0" fontId="10" fillId="0" borderId="14" xfId="109" applyFont="1" applyFill="1" applyBorder="1" applyAlignment="1" applyProtection="1">
      <alignment horizontal="center" vertical="center"/>
      <protection hidden="1"/>
    </xf>
    <xf numFmtId="0" fontId="11" fillId="0" borderId="22" xfId="109" applyFont="1" applyFill="1" applyBorder="1" applyAlignment="1" applyProtection="1">
      <alignment vertical="center" shrinkToFit="1"/>
      <protection hidden="1"/>
    </xf>
    <xf numFmtId="0" fontId="11" fillId="0" borderId="14" xfId="109" applyFont="1" applyFill="1" applyBorder="1" applyAlignment="1" applyProtection="1">
      <alignment vertical="center" shrinkToFit="1"/>
      <protection hidden="1"/>
    </xf>
    <xf numFmtId="0" fontId="23" fillId="0" borderId="15" xfId="109" applyFont="1" applyBorder="1" applyAlignment="1" applyProtection="1">
      <alignment horizontal="center" shrinkToFit="1"/>
      <protection hidden="1"/>
    </xf>
    <xf numFmtId="0" fontId="23" fillId="0" borderId="40" xfId="109" applyFont="1" applyBorder="1" applyAlignment="1" applyProtection="1">
      <alignment horizontal="center" shrinkToFit="1"/>
      <protection hidden="1"/>
    </xf>
    <xf numFmtId="0" fontId="11" fillId="33" borderId="10" xfId="109" applyFont="1" applyFill="1" applyBorder="1" applyAlignment="1" applyProtection="1">
      <alignment vertical="center" shrinkToFit="1"/>
      <protection locked="0"/>
    </xf>
    <xf numFmtId="0" fontId="11" fillId="33" borderId="53" xfId="109" applyFont="1" applyFill="1" applyBorder="1" applyAlignment="1" applyProtection="1">
      <alignment vertical="center" shrinkToFit="1"/>
      <protection hidden="1" locked="0"/>
    </xf>
    <xf numFmtId="0" fontId="10" fillId="0" borderId="0" xfId="109" applyFont="1" applyBorder="1" applyAlignment="1" applyProtection="1">
      <alignment horizontal="right" vertical="center"/>
      <protection hidden="1"/>
    </xf>
    <xf numFmtId="0" fontId="10" fillId="0" borderId="25" xfId="109" applyFont="1" applyBorder="1" applyAlignment="1" applyProtection="1">
      <alignment horizontal="right" vertical="center"/>
      <protection hidden="1"/>
    </xf>
    <xf numFmtId="0" fontId="11" fillId="33" borderId="0" xfId="109" applyFont="1" applyFill="1" applyBorder="1" applyAlignment="1" applyProtection="1">
      <alignment horizontal="center" vertical="center" shrinkToFit="1"/>
      <protection locked="0"/>
    </xf>
    <xf numFmtId="0" fontId="11" fillId="33" borderId="26" xfId="109" applyFont="1" applyFill="1" applyBorder="1" applyAlignment="1" applyProtection="1">
      <alignment horizontal="center" vertical="center" shrinkToFit="1"/>
      <protection locked="0"/>
    </xf>
    <xf numFmtId="0" fontId="11" fillId="33" borderId="27" xfId="109" applyFont="1" applyFill="1" applyBorder="1" applyAlignment="1" applyProtection="1">
      <alignment horizontal="center" vertical="center" shrinkToFit="1"/>
      <protection locked="0"/>
    </xf>
    <xf numFmtId="0" fontId="11" fillId="33" borderId="55" xfId="109" applyFont="1" applyFill="1" applyBorder="1" applyAlignment="1" applyProtection="1">
      <alignment vertical="center" shrinkToFit="1"/>
      <protection locked="0"/>
    </xf>
    <xf numFmtId="0" fontId="10" fillId="33" borderId="10" xfId="109" applyFont="1" applyFill="1" applyBorder="1" applyAlignment="1" applyProtection="1">
      <alignment horizontal="left" vertical="center" shrinkToFit="1"/>
      <protection hidden="1" locked="0"/>
    </xf>
    <xf numFmtId="0" fontId="23" fillId="33" borderId="15" xfId="109" applyFont="1" applyFill="1" applyBorder="1" applyAlignment="1" applyProtection="1">
      <alignment horizontal="center" vertical="center" shrinkToFit="1"/>
      <protection hidden="1" locked="0"/>
    </xf>
    <xf numFmtId="0" fontId="23" fillId="33" borderId="40" xfId="109" applyFont="1" applyFill="1" applyBorder="1" applyAlignment="1" applyProtection="1">
      <alignment horizontal="center" vertical="center" shrinkToFit="1"/>
      <protection hidden="1" locked="0"/>
    </xf>
    <xf numFmtId="0" fontId="22" fillId="0" borderId="47" xfId="109" applyFont="1" applyFill="1" applyBorder="1" applyAlignment="1" applyProtection="1">
      <alignment vertical="top" shrinkToFit="1"/>
      <protection hidden="1"/>
    </xf>
    <xf numFmtId="0" fontId="22" fillId="0" borderId="48" xfId="109" applyFont="1" applyFill="1" applyBorder="1" applyAlignment="1" applyProtection="1">
      <alignment vertical="top" shrinkToFit="1"/>
      <protection hidden="1"/>
    </xf>
    <xf numFmtId="0" fontId="22" fillId="0" borderId="49" xfId="109" applyFont="1" applyFill="1" applyBorder="1" applyAlignment="1" applyProtection="1">
      <alignment vertical="top" shrinkToFit="1"/>
      <protection hidden="1"/>
    </xf>
    <xf numFmtId="0" fontId="11" fillId="0" borderId="19" xfId="0" applyFont="1" applyFill="1" applyBorder="1" applyAlignment="1" applyProtection="1">
      <alignment horizontal="center" vertical="center" wrapText="1"/>
      <protection hidden="1"/>
    </xf>
    <xf numFmtId="0" fontId="11" fillId="0" borderId="20" xfId="0" applyFont="1" applyFill="1" applyBorder="1" applyAlignment="1" applyProtection="1">
      <alignment horizontal="center" vertical="center" wrapText="1"/>
      <protection hidden="1"/>
    </xf>
    <xf numFmtId="0" fontId="11" fillId="0" borderId="15"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1" fillId="0" borderId="33" xfId="0" applyFont="1" applyFill="1" applyBorder="1" applyAlignment="1" applyProtection="1">
      <alignment horizontal="center" vertical="center" wrapText="1"/>
      <protection hidden="1"/>
    </xf>
    <xf numFmtId="0" fontId="11" fillId="0" borderId="28" xfId="0" applyFont="1" applyFill="1" applyBorder="1" applyAlignment="1" applyProtection="1">
      <alignment horizontal="center" vertical="center" wrapText="1"/>
      <protection hidden="1"/>
    </xf>
    <xf numFmtId="0" fontId="12" fillId="33" borderId="0" xfId="0" applyFont="1" applyFill="1" applyBorder="1" applyAlignment="1" applyProtection="1">
      <alignment horizontal="left" vertical="center" shrinkToFit="1"/>
      <protection locked="0"/>
    </xf>
    <xf numFmtId="177" fontId="12" fillId="33" borderId="12" xfId="0" applyNumberFormat="1" applyFont="1" applyFill="1" applyBorder="1" applyAlignment="1" applyProtection="1">
      <alignment horizontal="left" vertical="center" shrinkToFit="1"/>
      <protection locked="0"/>
    </xf>
    <xf numFmtId="0" fontId="12" fillId="33" borderId="35" xfId="0" applyFont="1" applyFill="1" applyBorder="1" applyAlignment="1" applyProtection="1">
      <alignment horizontal="left" vertical="center" shrinkToFit="1"/>
      <protection locked="0"/>
    </xf>
    <xf numFmtId="0" fontId="12" fillId="33" borderId="34" xfId="0" applyFont="1" applyFill="1" applyBorder="1" applyAlignment="1" applyProtection="1">
      <alignment horizontal="left" vertical="center" shrinkToFit="1"/>
      <protection locked="0"/>
    </xf>
    <xf numFmtId="0" fontId="12" fillId="33" borderId="25" xfId="0" applyFont="1" applyFill="1" applyBorder="1" applyAlignment="1" applyProtection="1">
      <alignment horizontal="right" vertical="center" shrinkToFit="1"/>
      <protection locked="0"/>
    </xf>
    <xf numFmtId="0" fontId="12" fillId="33" borderId="0" xfId="0" applyFont="1" applyFill="1" applyBorder="1" applyAlignment="1" applyProtection="1">
      <alignment horizontal="right" vertical="center" shrinkToFit="1"/>
      <protection locked="0"/>
    </xf>
    <xf numFmtId="0" fontId="8" fillId="0" borderId="12" xfId="0" applyFont="1" applyBorder="1" applyAlignment="1" applyProtection="1">
      <alignment horizontal="left" vertical="top" textRotation="255"/>
      <protection hidden="1"/>
    </xf>
    <xf numFmtId="0" fontId="8" fillId="0" borderId="0" xfId="0" applyFont="1" applyBorder="1" applyAlignment="1" applyProtection="1">
      <alignment horizontal="left" vertical="top" textRotation="255"/>
      <protection hidden="1"/>
    </xf>
    <xf numFmtId="0" fontId="8" fillId="0" borderId="56" xfId="0" applyFont="1" applyBorder="1" applyAlignment="1" applyProtection="1">
      <alignment horizontal="center" vertical="distributed" textRotation="255"/>
      <protection hidden="1"/>
    </xf>
    <xf numFmtId="0" fontId="12" fillId="33" borderId="25" xfId="0" applyFont="1" applyFill="1" applyBorder="1" applyAlignment="1" applyProtection="1">
      <alignment horizontal="left" vertical="center" shrinkToFit="1"/>
      <protection locked="0"/>
    </xf>
    <xf numFmtId="0" fontId="12" fillId="33" borderId="0" xfId="0" applyFont="1" applyFill="1" applyBorder="1" applyAlignment="1" applyProtection="1">
      <alignment horizontal="left" vertical="center" shrinkToFit="1"/>
      <protection hidden="1" locked="0"/>
    </xf>
    <xf numFmtId="0" fontId="3" fillId="0" borderId="0" xfId="0" applyFont="1" applyBorder="1" applyAlignment="1" applyProtection="1">
      <alignment horizontal="center"/>
      <protection hidden="1"/>
    </xf>
    <xf numFmtId="0" fontId="7" fillId="0" borderId="32" xfId="0" applyFont="1" applyBorder="1" applyAlignment="1" applyProtection="1">
      <alignment horizontal="left" vertical="center" wrapText="1"/>
      <protection hidden="1"/>
    </xf>
    <xf numFmtId="0" fontId="13" fillId="0" borderId="32" xfId="0" applyFont="1" applyBorder="1" applyAlignment="1" applyProtection="1">
      <alignment/>
      <protection hidden="1"/>
    </xf>
    <xf numFmtId="0" fontId="6" fillId="0" borderId="0" xfId="0" applyFont="1" applyBorder="1" applyAlignment="1" applyProtection="1">
      <alignment vertical="top" wrapText="1"/>
      <protection hidden="1"/>
    </xf>
    <xf numFmtId="0" fontId="16" fillId="0" borderId="0" xfId="0" applyFont="1" applyFill="1" applyBorder="1" applyAlignment="1" applyProtection="1">
      <alignment horizontal="center" vertical="center" shrinkToFit="1"/>
      <protection hidden="1"/>
    </xf>
    <xf numFmtId="0" fontId="4" fillId="0" borderId="34" xfId="0" applyFont="1" applyBorder="1" applyAlignment="1" applyProtection="1">
      <alignment horizontal="center" vertical="center"/>
      <protection hidden="1"/>
    </xf>
    <xf numFmtId="0" fontId="8" fillId="0" borderId="0" xfId="0" applyFont="1" applyFill="1" applyBorder="1" applyAlignment="1" applyProtection="1">
      <alignment vertical="center" shrinkToFit="1"/>
      <protection hidden="1"/>
    </xf>
    <xf numFmtId="0" fontId="16" fillId="0" borderId="12" xfId="0" applyFont="1" applyFill="1" applyBorder="1" applyAlignment="1" applyProtection="1">
      <alignment horizontal="center" vertical="center" shrinkToFit="1"/>
      <protection hidden="1"/>
    </xf>
    <xf numFmtId="0" fontId="16" fillId="0" borderId="34" xfId="0" applyFont="1" applyFill="1" applyBorder="1" applyAlignment="1" applyProtection="1">
      <alignment horizontal="center" vertical="center" shrinkToFit="1"/>
      <protection hidden="1"/>
    </xf>
    <xf numFmtId="0" fontId="12" fillId="33" borderId="24" xfId="0" applyFont="1" applyFill="1" applyBorder="1" applyAlignment="1" applyProtection="1">
      <alignment horizontal="left" vertical="center" shrinkToFit="1"/>
      <protection locked="0"/>
    </xf>
    <xf numFmtId="0" fontId="12" fillId="33" borderId="12" xfId="0" applyFont="1" applyFill="1" applyBorder="1" applyAlignment="1" applyProtection="1">
      <alignment horizontal="left" vertical="center" shrinkToFit="1"/>
      <protection locked="0"/>
    </xf>
    <xf numFmtId="0" fontId="8" fillId="0" borderId="25" xfId="0" applyFont="1" applyFill="1" applyBorder="1" applyAlignment="1" applyProtection="1">
      <alignment horizontal="distributed" vertical="center"/>
      <protection hidden="1"/>
    </xf>
    <xf numFmtId="0" fontId="8" fillId="0" borderId="0" xfId="0" applyFont="1" applyFill="1" applyBorder="1" applyAlignment="1" applyProtection="1">
      <alignment horizontal="distributed" vertical="center"/>
      <protection hidden="1"/>
    </xf>
    <xf numFmtId="0" fontId="8" fillId="33" borderId="0" xfId="0" applyFont="1" applyFill="1" applyBorder="1" applyAlignment="1" applyProtection="1">
      <alignment vertical="center" shrinkToFit="1"/>
      <protection locked="0"/>
    </xf>
    <xf numFmtId="0" fontId="12" fillId="33" borderId="14" xfId="0" applyFont="1" applyFill="1" applyBorder="1" applyAlignment="1" applyProtection="1">
      <alignment horizontal="center" vertical="center" shrinkToFit="1"/>
      <protection locked="0"/>
    </xf>
    <xf numFmtId="0" fontId="8" fillId="0" borderId="0" xfId="0" applyFont="1" applyBorder="1" applyAlignment="1" applyProtection="1">
      <alignment vertical="top" wrapText="1"/>
      <protection hidden="1"/>
    </xf>
    <xf numFmtId="0" fontId="12" fillId="28" borderId="22" xfId="0" applyFont="1" applyFill="1" applyBorder="1" applyAlignment="1" applyProtection="1">
      <alignment horizontal="left" vertical="center" shrinkToFit="1"/>
      <protection hidden="1" locked="0"/>
    </xf>
    <xf numFmtId="0" fontId="12" fillId="28" borderId="14" xfId="0" applyFont="1" applyFill="1" applyBorder="1" applyAlignment="1" applyProtection="1">
      <alignment horizontal="left" vertical="center" shrinkToFit="1"/>
      <protection hidden="1" locked="0"/>
    </xf>
    <xf numFmtId="0" fontId="8" fillId="0" borderId="15"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40" xfId="0" applyFont="1" applyBorder="1" applyAlignment="1" applyProtection="1">
      <alignment horizontal="center"/>
      <protection hidden="1"/>
    </xf>
    <xf numFmtId="0" fontId="8" fillId="0" borderId="33" xfId="0" applyFont="1" applyBorder="1" applyAlignment="1" applyProtection="1">
      <alignment horizontal="center"/>
      <protection hidden="1"/>
    </xf>
    <xf numFmtId="0" fontId="8" fillId="0" borderId="27" xfId="0" applyFont="1" applyBorder="1" applyAlignment="1" applyProtection="1">
      <alignment horizontal="center"/>
      <protection hidden="1"/>
    </xf>
    <xf numFmtId="0" fontId="8" fillId="0" borderId="57" xfId="0" applyFont="1" applyBorder="1" applyAlignment="1" applyProtection="1">
      <alignment horizontal="center"/>
      <protection hidden="1"/>
    </xf>
    <xf numFmtId="0" fontId="8" fillId="0" borderId="21" xfId="0" applyFont="1" applyBorder="1" applyAlignment="1" applyProtection="1">
      <alignment horizontal="center" vertical="center"/>
      <protection hidden="1"/>
    </xf>
    <xf numFmtId="0" fontId="8" fillId="0" borderId="14" xfId="0" applyFont="1" applyBorder="1" applyAlignment="1" applyProtection="1">
      <alignment horizontal="center" vertical="center"/>
      <protection hidden="1"/>
    </xf>
    <xf numFmtId="0" fontId="8" fillId="0" borderId="58" xfId="0" applyFont="1" applyBorder="1" applyAlignment="1" applyProtection="1">
      <alignment horizontal="center" vertical="center"/>
      <protection hidden="1"/>
    </xf>
    <xf numFmtId="0" fontId="8" fillId="0" borderId="24" xfId="0" applyFont="1" applyFill="1" applyBorder="1" applyAlignment="1" applyProtection="1">
      <alignment horizontal="distributed" vertical="center"/>
      <protection hidden="1"/>
    </xf>
    <xf numFmtId="0" fontId="8" fillId="0" borderId="12" xfId="0" applyFont="1" applyFill="1" applyBorder="1" applyAlignment="1" applyProtection="1">
      <alignment horizontal="distributed" vertical="center"/>
      <protection hidden="1"/>
    </xf>
  </cellXfs>
  <cellStyles count="98">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メモ 3"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2" xfId="102"/>
    <cellStyle name="標準 3" xfId="103"/>
    <cellStyle name="標準 4" xfId="104"/>
    <cellStyle name="標準 5" xfId="105"/>
    <cellStyle name="標準 6" xfId="106"/>
    <cellStyle name="標準 7" xfId="107"/>
    <cellStyle name="標準 8" xfId="108"/>
    <cellStyle name="標準_117号様式　受付票" xfId="109"/>
    <cellStyle name="良い" xfId="110"/>
    <cellStyle name="良い 2" xfId="111"/>
  </cellStyles>
  <dxfs count="7">
    <dxf>
      <font>
        <color auto="1"/>
      </font>
    </dxf>
    <dxf>
      <fill>
        <patternFill patternType="none">
          <bgColor indexed="65"/>
        </patternFill>
      </fill>
    </dxf>
    <dxf>
      <font>
        <color indexed="9"/>
      </font>
    </dxf>
    <dxf>
      <font>
        <color theme="0"/>
      </font>
      <fill>
        <patternFill patternType="solid">
          <bgColor theme="0"/>
        </patternFill>
      </fill>
    </dxf>
    <dxf>
      <font>
        <color theme="0"/>
      </font>
      <fill>
        <patternFill patternType="solid">
          <bgColor theme="0"/>
        </patternFill>
      </fill>
      <border/>
    </dxf>
    <dxf>
      <font>
        <color rgb="FFFFFFFF"/>
      </font>
      <border/>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to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32</xdr:col>
      <xdr:colOff>66675</xdr:colOff>
      <xdr:row>0</xdr:row>
      <xdr:rowOff>0</xdr:rowOff>
    </xdr:from>
    <xdr:ext cx="1114425" cy="295275"/>
    <xdr:sp>
      <xdr:nvSpPr>
        <xdr:cNvPr id="1" name="AutoShape 4">
          <a:hlinkClick r:id="rId1"/>
        </xdr:cNvPr>
        <xdr:cNvSpPr>
          <a:spLocks/>
        </xdr:cNvSpPr>
      </xdr:nvSpPr>
      <xdr:spPr>
        <a:xfrm>
          <a:off x="7143750" y="0"/>
          <a:ext cx="1114425" cy="295275"/>
        </a:xfrm>
        <a:prstGeom prst="bevel">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100" b="0" i="0" u="none" baseline="0">
              <a:solidFill>
                <a:srgbClr val="FF0000"/>
              </a:solidFill>
              <a:latin typeface="ＭＳ Ｐゴシック"/>
              <a:ea typeface="ＭＳ Ｐゴシック"/>
              <a:cs typeface="ＭＳ Ｐゴシック"/>
            </a:rPr>
            <a:t>トップ画面へ戻る</a:t>
          </a:r>
        </a:p>
      </xdr:txBody>
    </xdr:sp>
    <xdr:clientData fPrintsWithSheet="0"/>
  </xdr:oneCellAnchor>
  <xdr:twoCellAnchor>
    <xdr:from>
      <xdr:col>5</xdr:col>
      <xdr:colOff>47625</xdr:colOff>
      <xdr:row>1024</xdr:row>
      <xdr:rowOff>114300</xdr:rowOff>
    </xdr:from>
    <xdr:to>
      <xdr:col>6</xdr:col>
      <xdr:colOff>76200</xdr:colOff>
      <xdr:row>1025</xdr:row>
      <xdr:rowOff>228600</xdr:rowOff>
    </xdr:to>
    <xdr:sp>
      <xdr:nvSpPr>
        <xdr:cNvPr id="2" name="大かっこ 2"/>
        <xdr:cNvSpPr>
          <a:spLocks/>
        </xdr:cNvSpPr>
      </xdr:nvSpPr>
      <xdr:spPr>
        <a:xfrm>
          <a:off x="190500" y="6019800"/>
          <a:ext cx="962025" cy="36195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12"/>
  <sheetViews>
    <sheetView zoomScalePageLayoutView="0" workbookViewId="0" topLeftCell="A1">
      <selection activeCell="E72" sqref="E72"/>
    </sheetView>
  </sheetViews>
  <sheetFormatPr defaultColWidth="9.00390625" defaultRowHeight="13.5"/>
  <cols>
    <col min="1" max="1" width="5.50390625" style="175" bestFit="1" customWidth="1"/>
    <col min="2" max="2" width="35.00390625" style="175" bestFit="1" customWidth="1"/>
    <col min="3" max="3" width="22.75390625" style="175" bestFit="1" customWidth="1"/>
    <col min="4" max="4" width="9.50390625" style="175" bestFit="1" customWidth="1"/>
    <col min="5" max="5" width="70.00390625" style="0" bestFit="1" customWidth="1"/>
  </cols>
  <sheetData>
    <row r="1" spans="1:5" s="179" customFormat="1" ht="13.5">
      <c r="A1" s="178" t="s">
        <v>271</v>
      </c>
      <c r="B1" s="171" t="s">
        <v>140</v>
      </c>
      <c r="C1" s="172" t="s">
        <v>141</v>
      </c>
      <c r="D1" s="173" t="s">
        <v>143</v>
      </c>
      <c r="E1" s="170" t="s">
        <v>741</v>
      </c>
    </row>
    <row r="2" spans="1:4" ht="13.5">
      <c r="A2" s="175">
        <v>1</v>
      </c>
      <c r="B2" s="12" t="s">
        <v>474</v>
      </c>
      <c r="C2" s="174" t="e">
        <f ca="1">VLOOKUP(B2,INDIRECT(CONCATENATE(D2,"!$1:$999")),2,FALSE)</f>
        <v>#REF!</v>
      </c>
      <c r="D2" s="175" t="s">
        <v>652</v>
      </c>
    </row>
    <row r="3" spans="1:5" ht="13.5">
      <c r="A3" s="175">
        <v>2</v>
      </c>
      <c r="B3" s="175" t="s">
        <v>272</v>
      </c>
      <c r="C3" s="174" t="s">
        <v>276</v>
      </c>
      <c r="E3" t="s">
        <v>301</v>
      </c>
    </row>
    <row r="4" spans="1:5" ht="13.5">
      <c r="A4" s="175">
        <v>3</v>
      </c>
      <c r="B4" s="175" t="s">
        <v>273</v>
      </c>
      <c r="C4" s="174" t="s">
        <v>276</v>
      </c>
      <c r="E4" t="s">
        <v>301</v>
      </c>
    </row>
    <row r="5" spans="1:5" ht="13.5">
      <c r="A5" s="175">
        <v>4</v>
      </c>
      <c r="B5" s="175" t="s">
        <v>274</v>
      </c>
      <c r="C5" s="174" t="s">
        <v>276</v>
      </c>
      <c r="E5" t="s">
        <v>301</v>
      </c>
    </row>
    <row r="6" spans="1:5" ht="13.5">
      <c r="A6" s="175">
        <v>5</v>
      </c>
      <c r="B6" s="175" t="s">
        <v>275</v>
      </c>
      <c r="C6" s="174" t="s">
        <v>276</v>
      </c>
      <c r="E6" t="s">
        <v>301</v>
      </c>
    </row>
    <row r="7" spans="1:5" ht="13.5">
      <c r="A7" s="175">
        <v>6</v>
      </c>
      <c r="B7" s="12" t="s">
        <v>308</v>
      </c>
      <c r="C7" s="174" t="e">
        <f ca="1">IF(VLOOKUP("建築主1_氏名1",INDIRECT(CONCATENATE(D7,"!$1:$999")),2,FALSE)="",VLOOKUP("建築主1_氏名2",INDIRECT(CONCATENATE(D7,"!$1:$999")),2,FALSE),CONCATENATE(VLOOKUP("建築主1_氏名1",INDIRECT(CONCATENATE(D7,"!$1:$999")),2,FALSE),"　",VLOOKUP("建築主1_氏名2",INDIRECT(CONCATENATE(D7,"!$1:$999")),2,FALSE)))</f>
        <v>#REF!</v>
      </c>
      <c r="D7" s="175" t="s">
        <v>652</v>
      </c>
      <c r="E7" t="s">
        <v>307</v>
      </c>
    </row>
    <row r="8" spans="1:4" ht="13.5">
      <c r="A8" s="175">
        <v>7</v>
      </c>
      <c r="B8" s="12" t="s">
        <v>597</v>
      </c>
      <c r="C8" s="174" t="e">
        <f aca="true" ca="1" t="shared" si="0" ref="C8:C66">VLOOKUP(B8,INDIRECT(CONCATENATE(D8,"!$1:$999")),2,FALSE)</f>
        <v>#REF!</v>
      </c>
      <c r="D8" s="175" t="s">
        <v>652</v>
      </c>
    </row>
    <row r="9" spans="1:4" ht="13.5">
      <c r="A9" s="175">
        <v>8</v>
      </c>
      <c r="B9" s="12" t="s">
        <v>580</v>
      </c>
      <c r="C9" s="174" t="e">
        <f ca="1" t="shared" si="0"/>
        <v>#REF!</v>
      </c>
      <c r="D9" s="175" t="s">
        <v>652</v>
      </c>
    </row>
    <row r="10" spans="1:4" ht="13.5">
      <c r="A10" s="175">
        <v>9</v>
      </c>
      <c r="B10" s="12" t="s">
        <v>581</v>
      </c>
      <c r="C10" s="174" t="e">
        <f ca="1" t="shared" si="0"/>
        <v>#REF!</v>
      </c>
      <c r="D10" s="175" t="s">
        <v>652</v>
      </c>
    </row>
    <row r="11" spans="1:4" ht="13.5">
      <c r="A11" s="175">
        <v>10</v>
      </c>
      <c r="B11" s="12" t="s">
        <v>586</v>
      </c>
      <c r="C11" s="174" t="e">
        <f ca="1" t="shared" si="0"/>
        <v>#REF!</v>
      </c>
      <c r="D11" s="175" t="s">
        <v>652</v>
      </c>
    </row>
    <row r="12" spans="1:5" ht="13.5">
      <c r="A12" s="175">
        <v>11</v>
      </c>
      <c r="B12" s="12" t="s">
        <v>313</v>
      </c>
      <c r="C12" s="174" t="e">
        <f ca="1">IF(VLOOKUP("建築主2_氏名1",INDIRECT(CONCATENATE(D12,"!$1:$999")),2,FALSE)="",VLOOKUP("建築主2_氏名2",INDIRECT(CONCATENATE(D12,"!$1:$999")),2,FALSE),CONCATENATE(VLOOKUP("建築主2_氏名1",INDIRECT(CONCATENATE(D12,"!$1:$999")),2,FALSE),"　",VLOOKUP("建築主2_氏名2",INDIRECT(CONCATENATE(D12,"!$1:$999")),2,FALSE)))</f>
        <v>#REF!</v>
      </c>
      <c r="D12" s="175" t="s">
        <v>652</v>
      </c>
      <c r="E12" t="s">
        <v>309</v>
      </c>
    </row>
    <row r="13" spans="1:4" ht="13.5">
      <c r="A13" s="175">
        <v>12</v>
      </c>
      <c r="B13" s="12" t="s">
        <v>598</v>
      </c>
      <c r="C13" s="174" t="e">
        <f ca="1" t="shared" si="0"/>
        <v>#REF!</v>
      </c>
      <c r="D13" s="175" t="s">
        <v>652</v>
      </c>
    </row>
    <row r="14" spans="1:4" ht="13.5">
      <c r="A14" s="175">
        <v>13</v>
      </c>
      <c r="B14" s="12" t="s">
        <v>578</v>
      </c>
      <c r="C14" s="174" t="e">
        <f ca="1" t="shared" si="0"/>
        <v>#REF!</v>
      </c>
      <c r="D14" s="175" t="s">
        <v>652</v>
      </c>
    </row>
    <row r="15" spans="1:4" ht="13.5">
      <c r="A15" s="175">
        <v>14</v>
      </c>
      <c r="B15" s="12" t="s">
        <v>579</v>
      </c>
      <c r="C15" s="174" t="e">
        <f ca="1" t="shared" si="0"/>
        <v>#REF!</v>
      </c>
      <c r="D15" s="175" t="s">
        <v>652</v>
      </c>
    </row>
    <row r="16" spans="1:4" ht="13.5">
      <c r="A16" s="175">
        <v>15</v>
      </c>
      <c r="B16" s="12" t="s">
        <v>587</v>
      </c>
      <c r="C16" s="174" t="e">
        <f ca="1" t="shared" si="0"/>
        <v>#REF!</v>
      </c>
      <c r="D16" s="175" t="s">
        <v>652</v>
      </c>
    </row>
    <row r="17" spans="1:5" ht="13.5">
      <c r="A17" s="175">
        <v>16</v>
      </c>
      <c r="B17" s="12" t="s">
        <v>312</v>
      </c>
      <c r="C17" s="174" t="e">
        <f ca="1">IF(VLOOKUP("建築主3_氏名1",INDIRECT(CONCATENATE(D17,"!$1:$999")),2,FALSE)="",VLOOKUP("建築主3_氏名2",INDIRECT(CONCATENATE(D17,"!$1:$999")),2,FALSE),CONCATENATE(VLOOKUP("建築主3_氏名1",INDIRECT(CONCATENATE(D17,"!$1:$999")),2,FALSE),"　",VLOOKUP("建築主3_氏名2",INDIRECT(CONCATENATE(D17,"!$1:$999")),2,FALSE)))</f>
        <v>#REF!</v>
      </c>
      <c r="D17" s="175" t="s">
        <v>652</v>
      </c>
      <c r="E17" t="s">
        <v>310</v>
      </c>
    </row>
    <row r="18" spans="1:4" ht="13.5">
      <c r="A18" s="175">
        <v>17</v>
      </c>
      <c r="B18" s="12" t="s">
        <v>599</v>
      </c>
      <c r="C18" s="174" t="e">
        <f ca="1" t="shared" si="0"/>
        <v>#REF!</v>
      </c>
      <c r="D18" s="175" t="s">
        <v>652</v>
      </c>
    </row>
    <row r="19" spans="1:4" ht="13.5">
      <c r="A19" s="175">
        <v>18</v>
      </c>
      <c r="B19" s="12" t="s">
        <v>582</v>
      </c>
      <c r="C19" s="174" t="e">
        <f ca="1" t="shared" si="0"/>
        <v>#REF!</v>
      </c>
      <c r="D19" s="175" t="s">
        <v>652</v>
      </c>
    </row>
    <row r="20" spans="1:4" ht="13.5">
      <c r="A20" s="175">
        <v>19</v>
      </c>
      <c r="B20" s="12" t="s">
        <v>583</v>
      </c>
      <c r="C20" s="174" t="e">
        <f ca="1" t="shared" si="0"/>
        <v>#REF!</v>
      </c>
      <c r="D20" s="175" t="s">
        <v>652</v>
      </c>
    </row>
    <row r="21" spans="1:4" ht="13.5">
      <c r="A21" s="175">
        <v>20</v>
      </c>
      <c r="B21" s="12" t="s">
        <v>588</v>
      </c>
      <c r="C21" s="174" t="e">
        <f ca="1" t="shared" si="0"/>
        <v>#REF!</v>
      </c>
      <c r="D21" s="175" t="s">
        <v>652</v>
      </c>
    </row>
    <row r="22" spans="1:5" ht="13.5">
      <c r="A22" s="175">
        <v>21</v>
      </c>
      <c r="B22" s="12" t="s">
        <v>311</v>
      </c>
      <c r="C22" s="174" t="e">
        <f ca="1">IF(VLOOKUP("建築主4_氏名1",INDIRECT(CONCATENATE(D22,"!$1:$999")),2,FALSE)="",VLOOKUP("建築主4_氏名2",INDIRECT(CONCATENATE(D22,"!$1:$999")),2,FALSE),CONCATENATE(VLOOKUP("建築主4_氏名1",INDIRECT(CONCATENATE(D22,"!$1:$999")),2,FALSE),"　",VLOOKUP("建築主4_氏名2",INDIRECT(CONCATENATE(D22,"!$1:$999")),2,FALSE)))</f>
        <v>#REF!</v>
      </c>
      <c r="D22" s="175" t="s">
        <v>652</v>
      </c>
      <c r="E22" t="s">
        <v>310</v>
      </c>
    </row>
    <row r="23" spans="1:4" ht="13.5">
      <c r="A23" s="175">
        <v>22</v>
      </c>
      <c r="B23" s="12" t="s">
        <v>600</v>
      </c>
      <c r="C23" s="174" t="e">
        <f ca="1" t="shared" si="0"/>
        <v>#REF!</v>
      </c>
      <c r="D23" s="175" t="s">
        <v>652</v>
      </c>
    </row>
    <row r="24" spans="1:4" ht="13.5">
      <c r="A24" s="175">
        <v>23</v>
      </c>
      <c r="B24" s="12" t="s">
        <v>584</v>
      </c>
      <c r="C24" s="174" t="e">
        <f ca="1" t="shared" si="0"/>
        <v>#REF!</v>
      </c>
      <c r="D24" s="175" t="s">
        <v>652</v>
      </c>
    </row>
    <row r="25" spans="1:4" ht="13.5">
      <c r="A25" s="175">
        <v>24</v>
      </c>
      <c r="B25" s="12" t="s">
        <v>585</v>
      </c>
      <c r="C25" s="174" t="e">
        <f ca="1" t="shared" si="0"/>
        <v>#REF!</v>
      </c>
      <c r="D25" s="175" t="s">
        <v>652</v>
      </c>
    </row>
    <row r="26" spans="1:4" ht="13.5">
      <c r="A26" s="175">
        <v>25</v>
      </c>
      <c r="B26" s="12" t="s">
        <v>589</v>
      </c>
      <c r="C26" s="174" t="e">
        <f ca="1" t="shared" si="0"/>
        <v>#REF!</v>
      </c>
      <c r="D26" s="175" t="s">
        <v>652</v>
      </c>
    </row>
    <row r="27" spans="1:4" ht="13.5">
      <c r="A27" s="175">
        <v>26</v>
      </c>
      <c r="B27" s="12" t="s">
        <v>593</v>
      </c>
      <c r="C27" s="174" t="e">
        <f ca="1" t="shared" si="0"/>
        <v>#REF!</v>
      </c>
      <c r="D27" s="175" t="s">
        <v>652</v>
      </c>
    </row>
    <row r="28" spans="1:4" ht="13.5">
      <c r="A28" s="175">
        <v>27</v>
      </c>
      <c r="B28" s="12" t="s">
        <v>527</v>
      </c>
      <c r="C28" s="174" t="e">
        <f ca="1" t="shared" si="0"/>
        <v>#REF!</v>
      </c>
      <c r="D28" s="175" t="s">
        <v>652</v>
      </c>
    </row>
    <row r="29" spans="1:4" ht="13.5">
      <c r="A29" s="175">
        <v>28</v>
      </c>
      <c r="B29" s="12" t="s">
        <v>601</v>
      </c>
      <c r="C29" s="174" t="e">
        <f ca="1" t="shared" si="0"/>
        <v>#REF!</v>
      </c>
      <c r="D29" s="175" t="s">
        <v>652</v>
      </c>
    </row>
    <row r="30" spans="1:4" ht="13.5">
      <c r="A30" s="175">
        <v>29</v>
      </c>
      <c r="B30" s="12" t="s">
        <v>528</v>
      </c>
      <c r="C30" s="174" t="e">
        <f ca="1" t="shared" si="0"/>
        <v>#REF!</v>
      </c>
      <c r="D30" s="175" t="s">
        <v>652</v>
      </c>
    </row>
    <row r="31" spans="1:4" ht="13.5">
      <c r="A31" s="175">
        <v>30</v>
      </c>
      <c r="B31" s="12" t="s">
        <v>529</v>
      </c>
      <c r="C31" s="174" t="e">
        <f ca="1" t="shared" si="0"/>
        <v>#REF!</v>
      </c>
      <c r="D31" s="175" t="s">
        <v>652</v>
      </c>
    </row>
    <row r="32" spans="1:4" ht="13.5">
      <c r="A32" s="175">
        <v>31</v>
      </c>
      <c r="B32" s="12" t="s">
        <v>590</v>
      </c>
      <c r="C32" s="174" t="e">
        <f ca="1" t="shared" si="0"/>
        <v>#REF!</v>
      </c>
      <c r="D32" s="175" t="s">
        <v>652</v>
      </c>
    </row>
    <row r="33" spans="1:4" ht="13.5">
      <c r="A33" s="175">
        <v>32</v>
      </c>
      <c r="B33" s="12" t="s">
        <v>602</v>
      </c>
      <c r="C33" s="174" t="e">
        <f ca="1" t="shared" si="0"/>
        <v>#REF!</v>
      </c>
      <c r="D33" s="175" t="s">
        <v>652</v>
      </c>
    </row>
    <row r="34" spans="1:5" ht="13.5">
      <c r="A34" s="175">
        <v>33</v>
      </c>
      <c r="B34" s="12" t="s">
        <v>277</v>
      </c>
      <c r="C34" s="174" t="s">
        <v>276</v>
      </c>
      <c r="E34" t="s">
        <v>306</v>
      </c>
    </row>
    <row r="35" spans="1:5" ht="13.5">
      <c r="A35" s="175">
        <v>34</v>
      </c>
      <c r="B35" s="12" t="s">
        <v>278</v>
      </c>
      <c r="C35" s="174" t="s">
        <v>276</v>
      </c>
      <c r="E35" t="s">
        <v>306</v>
      </c>
    </row>
    <row r="36" spans="1:5" ht="13.5">
      <c r="A36" s="175">
        <v>35</v>
      </c>
      <c r="B36" s="12" t="s">
        <v>279</v>
      </c>
      <c r="C36" s="174" t="s">
        <v>276</v>
      </c>
      <c r="E36" t="s">
        <v>306</v>
      </c>
    </row>
    <row r="37" spans="1:5" ht="13.5">
      <c r="A37" s="175">
        <v>36</v>
      </c>
      <c r="B37" s="12" t="s">
        <v>281</v>
      </c>
      <c r="C37" s="174" t="s">
        <v>276</v>
      </c>
      <c r="E37" t="s">
        <v>306</v>
      </c>
    </row>
    <row r="38" spans="1:5" ht="13.5">
      <c r="A38" s="175">
        <v>37</v>
      </c>
      <c r="B38" s="12" t="s">
        <v>282</v>
      </c>
      <c r="C38" s="174" t="s">
        <v>276</v>
      </c>
      <c r="E38" t="s">
        <v>306</v>
      </c>
    </row>
    <row r="39" spans="1:5" ht="13.5">
      <c r="A39" s="175">
        <v>38</v>
      </c>
      <c r="B39" s="12" t="s">
        <v>283</v>
      </c>
      <c r="C39" s="174" t="s">
        <v>276</v>
      </c>
      <c r="E39" t="s">
        <v>306</v>
      </c>
    </row>
    <row r="40" spans="1:5" ht="13.5">
      <c r="A40" s="175">
        <v>39</v>
      </c>
      <c r="B40" s="12" t="s">
        <v>280</v>
      </c>
      <c r="C40" s="174" t="s">
        <v>276</v>
      </c>
      <c r="E40" t="s">
        <v>306</v>
      </c>
    </row>
    <row r="41" spans="1:4" ht="13.5">
      <c r="A41" s="175">
        <v>40</v>
      </c>
      <c r="B41" s="12" t="s">
        <v>591</v>
      </c>
      <c r="C41" s="174" t="e">
        <f ca="1" t="shared" si="0"/>
        <v>#REF!</v>
      </c>
      <c r="D41" s="175" t="s">
        <v>652</v>
      </c>
    </row>
    <row r="42" spans="1:4" ht="13.5">
      <c r="A42" s="175">
        <v>41</v>
      </c>
      <c r="B42" s="12" t="s">
        <v>592</v>
      </c>
      <c r="C42" s="174" t="e">
        <f ca="1" t="shared" si="0"/>
        <v>#REF!</v>
      </c>
      <c r="D42" s="175" t="s">
        <v>652</v>
      </c>
    </row>
    <row r="43" spans="1:4" ht="13.5">
      <c r="A43" s="175">
        <v>42</v>
      </c>
      <c r="B43" s="12" t="s">
        <v>354</v>
      </c>
      <c r="C43" s="174" t="e">
        <f ca="1" t="shared" si="0"/>
        <v>#REF!</v>
      </c>
      <c r="D43" s="175" t="s">
        <v>652</v>
      </c>
    </row>
    <row r="44" spans="1:4" ht="13.5">
      <c r="A44" s="175">
        <v>43</v>
      </c>
      <c r="B44" s="12" t="s">
        <v>353</v>
      </c>
      <c r="C44" s="174" t="e">
        <f ca="1" t="shared" si="0"/>
        <v>#REF!</v>
      </c>
      <c r="D44" s="175" t="s">
        <v>652</v>
      </c>
    </row>
    <row r="45" spans="1:4" ht="13.5">
      <c r="A45" s="175">
        <v>44</v>
      </c>
      <c r="B45" s="12" t="s">
        <v>356</v>
      </c>
      <c r="C45" s="174" t="e">
        <f ca="1" t="shared" si="0"/>
        <v>#REF!</v>
      </c>
      <c r="D45" s="175" t="s">
        <v>652</v>
      </c>
    </row>
    <row r="46" spans="1:4" ht="13.5">
      <c r="A46" s="175">
        <v>45</v>
      </c>
      <c r="B46" s="12" t="s">
        <v>355</v>
      </c>
      <c r="C46" s="174" t="e">
        <f ca="1" t="shared" si="0"/>
        <v>#REF!</v>
      </c>
      <c r="D46" s="175" t="s">
        <v>652</v>
      </c>
    </row>
    <row r="47" spans="1:4" ht="13.5">
      <c r="A47" s="175">
        <v>46</v>
      </c>
      <c r="B47" s="12" t="s">
        <v>358</v>
      </c>
      <c r="C47" s="174" t="e">
        <f ca="1" t="shared" si="0"/>
        <v>#REF!</v>
      </c>
      <c r="D47" s="175" t="s">
        <v>652</v>
      </c>
    </row>
    <row r="48" spans="1:4" ht="13.5">
      <c r="A48" s="175">
        <v>47</v>
      </c>
      <c r="B48" s="12" t="s">
        <v>357</v>
      </c>
      <c r="C48" s="174" t="e">
        <f ca="1" t="shared" si="0"/>
        <v>#REF!</v>
      </c>
      <c r="D48" s="175" t="s">
        <v>652</v>
      </c>
    </row>
    <row r="49" spans="1:4" ht="13.5">
      <c r="A49" s="175">
        <v>48</v>
      </c>
      <c r="B49" s="12" t="s">
        <v>260</v>
      </c>
      <c r="C49" s="174" t="e">
        <f ca="1" t="shared" si="0"/>
        <v>#REF!</v>
      </c>
      <c r="D49" s="175" t="s">
        <v>652</v>
      </c>
    </row>
    <row r="50" spans="1:4" ht="13.5">
      <c r="A50" s="175">
        <v>49</v>
      </c>
      <c r="B50" s="12" t="s">
        <v>367</v>
      </c>
      <c r="C50" s="174" t="e">
        <f ca="1" t="shared" si="0"/>
        <v>#REF!</v>
      </c>
      <c r="D50" s="175" t="s">
        <v>652</v>
      </c>
    </row>
    <row r="51" spans="1:4" ht="13.5">
      <c r="A51" s="175">
        <v>50</v>
      </c>
      <c r="B51" s="12" t="s">
        <v>262</v>
      </c>
      <c r="C51" s="174" t="e">
        <f ca="1" t="shared" si="0"/>
        <v>#REF!</v>
      </c>
      <c r="D51" s="175" t="s">
        <v>652</v>
      </c>
    </row>
    <row r="52" spans="1:4" ht="13.5">
      <c r="A52" s="175">
        <v>51</v>
      </c>
      <c r="B52" s="12" t="s">
        <v>261</v>
      </c>
      <c r="C52" s="174" t="e">
        <f ca="1" t="shared" si="0"/>
        <v>#REF!</v>
      </c>
      <c r="D52" s="175" t="s">
        <v>652</v>
      </c>
    </row>
    <row r="53" spans="1:4" ht="13.5">
      <c r="A53" s="175">
        <v>52</v>
      </c>
      <c r="B53" s="12" t="s">
        <v>264</v>
      </c>
      <c r="C53" s="174" t="e">
        <f ca="1" t="shared" si="0"/>
        <v>#REF!</v>
      </c>
      <c r="D53" s="175" t="s">
        <v>652</v>
      </c>
    </row>
    <row r="54" spans="1:4" ht="13.5">
      <c r="A54" s="175">
        <v>53</v>
      </c>
      <c r="B54" s="12" t="s">
        <v>263</v>
      </c>
      <c r="C54" s="174" t="e">
        <f ca="1" t="shared" si="0"/>
        <v>#REF!</v>
      </c>
      <c r="D54" s="175" t="s">
        <v>652</v>
      </c>
    </row>
    <row r="55" spans="1:4" ht="13.5">
      <c r="A55" s="175">
        <v>54</v>
      </c>
      <c r="B55" s="12" t="s">
        <v>266</v>
      </c>
      <c r="C55" s="174" t="e">
        <f ca="1" t="shared" si="0"/>
        <v>#REF!</v>
      </c>
      <c r="D55" s="175" t="s">
        <v>652</v>
      </c>
    </row>
    <row r="56" spans="1:4" ht="13.5">
      <c r="A56" s="175">
        <v>55</v>
      </c>
      <c r="B56" s="12" t="s">
        <v>265</v>
      </c>
      <c r="C56" s="174" t="e">
        <f ca="1" t="shared" si="0"/>
        <v>#REF!</v>
      </c>
      <c r="D56" s="175" t="s">
        <v>652</v>
      </c>
    </row>
    <row r="57" spans="1:4" ht="13.5">
      <c r="A57" s="175">
        <v>56</v>
      </c>
      <c r="B57" s="14" t="s">
        <v>360</v>
      </c>
      <c r="C57" s="174" t="e">
        <f ca="1" t="shared" si="0"/>
        <v>#REF!</v>
      </c>
      <c r="D57" s="175" t="s">
        <v>652</v>
      </c>
    </row>
    <row r="58" spans="1:4" ht="13.5">
      <c r="A58" s="175">
        <v>57</v>
      </c>
      <c r="B58" s="14" t="s">
        <v>359</v>
      </c>
      <c r="C58" s="174" t="e">
        <f ca="1" t="shared" si="0"/>
        <v>#REF!</v>
      </c>
      <c r="D58" s="175" t="s">
        <v>652</v>
      </c>
    </row>
    <row r="59" spans="1:4" ht="13.5">
      <c r="A59" s="175">
        <v>58</v>
      </c>
      <c r="B59" s="14" t="s">
        <v>362</v>
      </c>
      <c r="C59" s="174" t="e">
        <f ca="1" t="shared" si="0"/>
        <v>#REF!</v>
      </c>
      <c r="D59" s="175" t="s">
        <v>652</v>
      </c>
    </row>
    <row r="60" spans="1:4" ht="13.5">
      <c r="A60" s="175">
        <v>59</v>
      </c>
      <c r="B60" s="14" t="s">
        <v>361</v>
      </c>
      <c r="C60" s="174" t="e">
        <f ca="1" t="shared" si="0"/>
        <v>#REF!</v>
      </c>
      <c r="D60" s="175" t="s">
        <v>652</v>
      </c>
    </row>
    <row r="61" spans="1:4" ht="13.5">
      <c r="A61" s="175">
        <v>60</v>
      </c>
      <c r="B61" s="14" t="s">
        <v>364</v>
      </c>
      <c r="C61" s="174" t="e">
        <f ca="1" t="shared" si="0"/>
        <v>#REF!</v>
      </c>
      <c r="D61" s="175" t="s">
        <v>652</v>
      </c>
    </row>
    <row r="62" spans="1:4" ht="13.5">
      <c r="A62" s="175">
        <v>61</v>
      </c>
      <c r="B62" s="14" t="s">
        <v>363</v>
      </c>
      <c r="C62" s="174" t="e">
        <f ca="1" t="shared" si="0"/>
        <v>#REF!</v>
      </c>
      <c r="D62" s="175" t="s">
        <v>652</v>
      </c>
    </row>
    <row r="63" spans="1:4" ht="13.5">
      <c r="A63" s="175">
        <v>62</v>
      </c>
      <c r="B63" s="14" t="s">
        <v>366</v>
      </c>
      <c r="C63" s="174" t="e">
        <f ca="1" t="shared" si="0"/>
        <v>#REF!</v>
      </c>
      <c r="D63" s="175" t="s">
        <v>652</v>
      </c>
    </row>
    <row r="64" spans="1:4" ht="13.5">
      <c r="A64" s="175">
        <v>63</v>
      </c>
      <c r="B64" s="14" t="s">
        <v>365</v>
      </c>
      <c r="C64" s="174" t="e">
        <f ca="1" t="shared" si="0"/>
        <v>#REF!</v>
      </c>
      <c r="D64" s="175" t="s">
        <v>652</v>
      </c>
    </row>
    <row r="65" spans="1:4" ht="13.5">
      <c r="A65" s="175">
        <v>64</v>
      </c>
      <c r="B65" s="14" t="s">
        <v>268</v>
      </c>
      <c r="C65" s="174" t="e">
        <f ca="1" t="shared" si="0"/>
        <v>#REF!</v>
      </c>
      <c r="D65" s="175" t="s">
        <v>652</v>
      </c>
    </row>
    <row r="66" spans="1:4" ht="13.5">
      <c r="A66" s="175">
        <v>65</v>
      </c>
      <c r="B66" s="14" t="s">
        <v>267</v>
      </c>
      <c r="C66" s="174" t="e">
        <f ca="1" t="shared" si="0"/>
        <v>#REF!</v>
      </c>
      <c r="D66" s="175" t="s">
        <v>652</v>
      </c>
    </row>
    <row r="67" spans="1:5" ht="13.5">
      <c r="A67" s="175">
        <v>66</v>
      </c>
      <c r="B67" s="14" t="s">
        <v>284</v>
      </c>
      <c r="C67" s="174" t="s">
        <v>276</v>
      </c>
      <c r="E67" t="s">
        <v>306</v>
      </c>
    </row>
    <row r="68" spans="1:5" ht="13.5">
      <c r="A68" s="175">
        <v>67</v>
      </c>
      <c r="B68" s="14" t="s">
        <v>285</v>
      </c>
      <c r="C68" s="174" t="s">
        <v>276</v>
      </c>
      <c r="E68" t="s">
        <v>306</v>
      </c>
    </row>
    <row r="69" spans="1:5" ht="13.5">
      <c r="A69" s="175">
        <v>68</v>
      </c>
      <c r="B69" s="14" t="s">
        <v>286</v>
      </c>
      <c r="C69" s="174" t="s">
        <v>276</v>
      </c>
      <c r="E69" t="s">
        <v>306</v>
      </c>
    </row>
    <row r="70" spans="1:5" ht="13.5">
      <c r="A70" s="175">
        <v>69</v>
      </c>
      <c r="B70" s="14" t="s">
        <v>287</v>
      </c>
      <c r="C70" s="174" t="s">
        <v>276</v>
      </c>
      <c r="E70" t="s">
        <v>306</v>
      </c>
    </row>
    <row r="71" spans="1:5" ht="13.5">
      <c r="A71" s="175">
        <v>70</v>
      </c>
      <c r="B71" s="14" t="s">
        <v>288</v>
      </c>
      <c r="C71" s="174" t="s">
        <v>276</v>
      </c>
      <c r="E71" t="s">
        <v>306</v>
      </c>
    </row>
    <row r="72" spans="1:5" ht="13.5">
      <c r="A72" s="175">
        <v>71</v>
      </c>
      <c r="B72" s="14" t="s">
        <v>289</v>
      </c>
      <c r="C72" s="174" t="s">
        <v>276</v>
      </c>
      <c r="E72" t="s">
        <v>306</v>
      </c>
    </row>
    <row r="73" spans="1:5" ht="13.5">
      <c r="A73" s="175">
        <v>72</v>
      </c>
      <c r="B73" s="9" t="s">
        <v>291</v>
      </c>
      <c r="C73" s="174" t="s">
        <v>276</v>
      </c>
      <c r="E73" t="s">
        <v>306</v>
      </c>
    </row>
    <row r="74" spans="1:4" ht="13.5">
      <c r="A74" s="175">
        <v>73</v>
      </c>
      <c r="B74" s="9" t="s">
        <v>144</v>
      </c>
      <c r="C74" s="174" t="e">
        <f ca="1">VLOOKUP(B74,INDIRECT(CONCATENATE(D74,"!$1:$999")),2,FALSE)</f>
        <v>#REF!</v>
      </c>
      <c r="D74" s="175" t="s">
        <v>770</v>
      </c>
    </row>
    <row r="75" spans="1:4" ht="13.5">
      <c r="A75" s="175">
        <v>74</v>
      </c>
      <c r="B75" s="9" t="s">
        <v>145</v>
      </c>
      <c r="C75" s="174" t="e">
        <f ca="1">VLOOKUP(B75,INDIRECT(CONCATENATE(D75,"!$1:$999")),2,FALSE)</f>
        <v>#REF!</v>
      </c>
      <c r="D75" s="175" t="s">
        <v>770</v>
      </c>
    </row>
    <row r="76" spans="1:5" ht="13.5">
      <c r="A76" s="175">
        <v>75</v>
      </c>
      <c r="B76" s="9" t="s">
        <v>290</v>
      </c>
      <c r="C76" s="174" t="s">
        <v>276</v>
      </c>
      <c r="E76" t="s">
        <v>298</v>
      </c>
    </row>
    <row r="77" spans="1:4" ht="13.5">
      <c r="A77" s="175">
        <v>76</v>
      </c>
      <c r="B77" s="175" t="s">
        <v>198</v>
      </c>
      <c r="C77" s="175" t="s">
        <v>292</v>
      </c>
      <c r="D77" s="175" t="s">
        <v>486</v>
      </c>
    </row>
    <row r="78" spans="1:4" ht="13.5">
      <c r="A78" s="175">
        <v>77</v>
      </c>
      <c r="B78" s="175" t="s">
        <v>199</v>
      </c>
      <c r="C78" s="175" t="s">
        <v>292</v>
      </c>
      <c r="D78" s="175" t="s">
        <v>486</v>
      </c>
    </row>
    <row r="79" spans="1:4" ht="13.5">
      <c r="A79" s="175">
        <v>78</v>
      </c>
      <c r="B79" s="9" t="s">
        <v>373</v>
      </c>
      <c r="C79" s="174" t="e">
        <f aca="true" ca="1" t="shared" si="1" ref="C79:C92">VLOOKUP(B79,INDIRECT(CONCATENATE(D79,"!$1:$999")),2,FALSE)</f>
        <v>#REF!</v>
      </c>
      <c r="D79" s="175" t="s">
        <v>770</v>
      </c>
    </row>
    <row r="80" spans="1:5" ht="13.5">
      <c r="A80" s="175">
        <v>79</v>
      </c>
      <c r="B80" s="9" t="s">
        <v>315</v>
      </c>
      <c r="C80" s="174" t="e">
        <f ca="1">CONCATENATE(VLOOKUP("用途地域等1",INDIRECT(CONCATENATE(D80,"!$1:$999")),2,FALSE),IF(VLOOKUP("用途地域等2",INDIRECT(CONCATENATE(D80,"!$1:$999")),2,FALSE)="",,CONCATENATE(",",VLOOKUP("用途地域等2",INDIRECT(CONCATENATE(D80,"!$1:$999")),2,FALSE))),IF(VLOOKUP("用途地域等3",INDIRECT(CONCATENATE(D80,"!$1:$999")),2,FALSE)="",,CONCATENATE(",",VLOOKUP("用途地域等3",INDIRECT(CONCATENATE(D80,"!$1:$999")),2,FALSE))),IF(VLOOKUP("用途地域等4",INDIRECT(CONCATENATE(D80,"!$1:$999")),2,FALSE)="",,CONCATENATE(",",VLOOKUP("用途地域等4",INDIRECT(CONCATENATE(D80,"!$1:$999")),2,FALSE))))</f>
        <v>#REF!</v>
      </c>
      <c r="D80" s="175" t="s">
        <v>770</v>
      </c>
      <c r="E80" t="s">
        <v>314</v>
      </c>
    </row>
    <row r="81" spans="1:5" ht="13.5">
      <c r="A81" s="175">
        <v>80</v>
      </c>
      <c r="B81" s="9" t="s">
        <v>782</v>
      </c>
      <c r="C81" s="174" t="e">
        <f ca="1">CONCATENATE(VLOOKUP("構造1",INDIRECT(CONCATENATE(D81,"!$1:$999")),2,FALSE),IF(LEN(VLOOKUP("構造2",INDIRECT(CONCATENATE(D81,"!$1:$999")),2,FALSE))&lt;2,,CONCATENATE("　一部　",VLOOKUP("構造2",INDIRECT(CONCATENATE(D81,"!$1:$999")),2,FALSE))))</f>
        <v>#REF!</v>
      </c>
      <c r="D81" s="175" t="s">
        <v>770</v>
      </c>
      <c r="E81" t="s">
        <v>316</v>
      </c>
    </row>
    <row r="82" spans="1:4" ht="13.5">
      <c r="A82" s="175">
        <v>81</v>
      </c>
      <c r="B82" s="9" t="s">
        <v>380</v>
      </c>
      <c r="C82" s="174" t="e">
        <f ca="1" t="shared" si="1"/>
        <v>#REF!</v>
      </c>
      <c r="D82" s="175" t="s">
        <v>770</v>
      </c>
    </row>
    <row r="83" spans="1:4" ht="13.5">
      <c r="A83" s="175">
        <v>82</v>
      </c>
      <c r="B83" s="9" t="s">
        <v>379</v>
      </c>
      <c r="C83" s="174" t="e">
        <f ca="1" t="shared" si="1"/>
        <v>#REF!</v>
      </c>
      <c r="D83" s="175" t="s">
        <v>770</v>
      </c>
    </row>
    <row r="84" spans="1:4" ht="13.5">
      <c r="A84" s="175">
        <v>83</v>
      </c>
      <c r="B84" s="9" t="s">
        <v>381</v>
      </c>
      <c r="C84" s="174" t="e">
        <f ca="1" t="shared" si="1"/>
        <v>#REF!</v>
      </c>
      <c r="D84" s="175" t="s">
        <v>770</v>
      </c>
    </row>
    <row r="85" spans="1:5" ht="13.5">
      <c r="A85" s="175">
        <v>84</v>
      </c>
      <c r="B85" s="9" t="s">
        <v>293</v>
      </c>
      <c r="C85" s="174">
        <f>IF(COUNT(C83:C84)&gt;0,SUM(C83:C84),"")</f>
      </c>
      <c r="E85" t="s">
        <v>318</v>
      </c>
    </row>
    <row r="86" spans="1:5" ht="13.5">
      <c r="A86" s="175">
        <v>85</v>
      </c>
      <c r="B86" s="9" t="s">
        <v>484</v>
      </c>
      <c r="C86" s="174" t="e">
        <f ca="1">CONCATENATE(VLOOKUP("主要用途_1",INDIRECT(CONCATENATE(D86,"!$1:$999")),2,FALSE),IF(VLOOKUP("主要用途_2",INDIRECT(CONCATENATE(D86,"!$1:$999")),2,FALSE)="",,CONCATENATE("　（",VLOOKUP("主要用途_2",INDIRECT(CONCATENATE(D86,"!$1:$999")),2,FALSE),"）")))</f>
        <v>#REF!</v>
      </c>
      <c r="D86" s="175" t="s">
        <v>770</v>
      </c>
      <c r="E86" t="s">
        <v>317</v>
      </c>
    </row>
    <row r="87" spans="1:4" ht="13.5">
      <c r="A87" s="175">
        <v>86</v>
      </c>
      <c r="B87" s="9" t="s">
        <v>749</v>
      </c>
      <c r="C87" s="174" t="e">
        <f ca="1" t="shared" si="1"/>
        <v>#REF!</v>
      </c>
      <c r="D87" s="175" t="s">
        <v>770</v>
      </c>
    </row>
    <row r="88" spans="1:4" ht="13.5">
      <c r="A88" s="175">
        <v>87</v>
      </c>
      <c r="B88" s="9" t="s">
        <v>378</v>
      </c>
      <c r="C88" s="174" t="e">
        <f ca="1" t="shared" si="1"/>
        <v>#REF!</v>
      </c>
      <c r="D88" s="175" t="s">
        <v>770</v>
      </c>
    </row>
    <row r="89" spans="1:4" ht="13.5">
      <c r="A89" s="175">
        <v>88</v>
      </c>
      <c r="B89" s="9" t="s">
        <v>374</v>
      </c>
      <c r="C89" s="174" t="e">
        <f ca="1" t="shared" si="1"/>
        <v>#REF!</v>
      </c>
      <c r="D89" s="175" t="s">
        <v>770</v>
      </c>
    </row>
    <row r="90" spans="1:4" ht="13.5">
      <c r="A90" s="175">
        <v>89</v>
      </c>
      <c r="B90" s="9" t="s">
        <v>375</v>
      </c>
      <c r="C90" s="174" t="e">
        <f ca="1" t="shared" si="1"/>
        <v>#REF!</v>
      </c>
      <c r="D90" s="175" t="s">
        <v>770</v>
      </c>
    </row>
    <row r="91" spans="1:4" ht="13.5">
      <c r="A91" s="175">
        <v>90</v>
      </c>
      <c r="B91" s="9" t="s">
        <v>377</v>
      </c>
      <c r="C91" s="174" t="e">
        <f ca="1" t="shared" si="1"/>
        <v>#REF!</v>
      </c>
      <c r="D91" s="175" t="s">
        <v>770</v>
      </c>
    </row>
    <row r="92" spans="1:4" ht="13.5">
      <c r="A92" s="175">
        <v>91</v>
      </c>
      <c r="B92" s="9" t="s">
        <v>376</v>
      </c>
      <c r="C92" s="174" t="e">
        <f ca="1" t="shared" si="1"/>
        <v>#REF!</v>
      </c>
      <c r="D92" s="175" t="s">
        <v>770</v>
      </c>
    </row>
    <row r="93" spans="1:4" ht="13.5">
      <c r="A93" s="175">
        <v>92</v>
      </c>
      <c r="B93" s="175" t="s">
        <v>294</v>
      </c>
      <c r="C93" s="175" t="s">
        <v>292</v>
      </c>
      <c r="D93" s="175" t="s">
        <v>486</v>
      </c>
    </row>
    <row r="94" spans="1:4" ht="13.5">
      <c r="A94" s="175">
        <v>93</v>
      </c>
      <c r="B94" s="175" t="s">
        <v>295</v>
      </c>
      <c r="C94" s="175" t="s">
        <v>292</v>
      </c>
      <c r="D94" s="175" t="s">
        <v>486</v>
      </c>
    </row>
    <row r="95" spans="1:4" ht="13.5">
      <c r="A95" s="175">
        <v>94</v>
      </c>
      <c r="B95" s="175" t="s">
        <v>296</v>
      </c>
      <c r="C95" s="175" t="s">
        <v>292</v>
      </c>
      <c r="D95" s="175" t="s">
        <v>486</v>
      </c>
    </row>
    <row r="96" spans="1:4" ht="13.5">
      <c r="A96" s="175">
        <v>95</v>
      </c>
      <c r="B96" s="11" t="s">
        <v>396</v>
      </c>
      <c r="C96" s="175" t="s">
        <v>292</v>
      </c>
      <c r="D96" s="175" t="s">
        <v>488</v>
      </c>
    </row>
    <row r="97" spans="1:4" ht="13.5">
      <c r="A97" s="175">
        <v>96</v>
      </c>
      <c r="B97" s="175" t="s">
        <v>297</v>
      </c>
      <c r="C97" s="175" t="s">
        <v>292</v>
      </c>
      <c r="D97" s="175" t="s">
        <v>486</v>
      </c>
    </row>
    <row r="98" spans="1:5" ht="13.5">
      <c r="A98" s="175">
        <v>97</v>
      </c>
      <c r="B98" s="175" t="s">
        <v>472</v>
      </c>
      <c r="C98" s="174" t="s">
        <v>276</v>
      </c>
      <c r="E98" t="s">
        <v>298</v>
      </c>
    </row>
    <row r="99" spans="1:4" ht="13.5">
      <c r="A99" s="175">
        <v>98</v>
      </c>
      <c r="B99" s="175" t="s">
        <v>299</v>
      </c>
      <c r="C99" s="175" t="s">
        <v>292</v>
      </c>
      <c r="D99" s="175" t="s">
        <v>486</v>
      </c>
    </row>
    <row r="100" spans="1:4" ht="13.5">
      <c r="A100" s="175">
        <v>99</v>
      </c>
      <c r="B100" s="175" t="s">
        <v>214</v>
      </c>
      <c r="C100" s="175" t="s">
        <v>292</v>
      </c>
      <c r="D100" s="175" t="s">
        <v>486</v>
      </c>
    </row>
    <row r="101" spans="1:4" ht="13.5">
      <c r="A101" s="175">
        <v>100</v>
      </c>
      <c r="B101" s="175" t="s">
        <v>215</v>
      </c>
      <c r="C101" s="175" t="s">
        <v>292</v>
      </c>
      <c r="D101" s="175" t="s">
        <v>486</v>
      </c>
    </row>
    <row r="102" spans="1:4" ht="13.5">
      <c r="A102" s="175">
        <v>101</v>
      </c>
      <c r="B102" s="175" t="s">
        <v>190</v>
      </c>
      <c r="C102" s="175" t="s">
        <v>292</v>
      </c>
      <c r="D102" s="175" t="s">
        <v>486</v>
      </c>
    </row>
    <row r="103" spans="1:5" ht="13.5">
      <c r="A103" s="175">
        <v>102</v>
      </c>
      <c r="B103" s="175" t="s">
        <v>192</v>
      </c>
      <c r="C103" s="174" t="s">
        <v>276</v>
      </c>
      <c r="E103" t="s">
        <v>298</v>
      </c>
    </row>
    <row r="104" spans="1:4" ht="13.5">
      <c r="A104" s="175">
        <v>103</v>
      </c>
      <c r="B104" s="175" t="s">
        <v>191</v>
      </c>
      <c r="C104" s="175" t="s">
        <v>292</v>
      </c>
      <c r="D104" s="175" t="s">
        <v>486</v>
      </c>
    </row>
    <row r="105" spans="1:4" ht="13.5">
      <c r="A105" s="175">
        <v>104</v>
      </c>
      <c r="B105" s="175" t="s">
        <v>193</v>
      </c>
      <c r="C105" s="175" t="s">
        <v>292</v>
      </c>
      <c r="D105" s="175" t="s">
        <v>486</v>
      </c>
    </row>
    <row r="106" spans="1:4" ht="13.5">
      <c r="A106" s="175">
        <v>105</v>
      </c>
      <c r="B106" s="175" t="s">
        <v>300</v>
      </c>
      <c r="C106" s="175" t="s">
        <v>292</v>
      </c>
      <c r="D106" s="175" t="s">
        <v>486</v>
      </c>
    </row>
    <row r="107" spans="1:5" ht="13.5">
      <c r="A107" s="175">
        <v>106</v>
      </c>
      <c r="B107" s="175" t="s">
        <v>741</v>
      </c>
      <c r="C107" s="174" t="s">
        <v>276</v>
      </c>
      <c r="E107" t="s">
        <v>301</v>
      </c>
    </row>
    <row r="108" spans="1:5" ht="13.5">
      <c r="A108" s="175">
        <v>107</v>
      </c>
      <c r="B108" s="175" t="s">
        <v>391</v>
      </c>
      <c r="C108" s="174" t="s">
        <v>276</v>
      </c>
      <c r="E108" t="s">
        <v>301</v>
      </c>
    </row>
    <row r="109" spans="1:5" ht="13.5">
      <c r="A109" s="175">
        <v>108</v>
      </c>
      <c r="B109" s="175" t="s">
        <v>302</v>
      </c>
      <c r="C109" s="174" t="s">
        <v>276</v>
      </c>
      <c r="E109" t="s">
        <v>301</v>
      </c>
    </row>
    <row r="110" spans="1:5" ht="13.5">
      <c r="A110" s="175">
        <v>109</v>
      </c>
      <c r="B110" s="175" t="s">
        <v>303</v>
      </c>
      <c r="C110" s="174" t="s">
        <v>276</v>
      </c>
      <c r="E110" t="s">
        <v>301</v>
      </c>
    </row>
    <row r="111" spans="1:5" ht="13.5">
      <c r="A111" s="175">
        <v>110</v>
      </c>
      <c r="B111" s="175" t="s">
        <v>304</v>
      </c>
      <c r="C111" s="174" t="s">
        <v>276</v>
      </c>
      <c r="E111" t="s">
        <v>301</v>
      </c>
    </row>
    <row r="112" spans="1:5" ht="13.5">
      <c r="A112" s="175">
        <v>111</v>
      </c>
      <c r="B112" s="175" t="s">
        <v>305</v>
      </c>
      <c r="C112" s="174" t="s">
        <v>276</v>
      </c>
      <c r="E112" t="s">
        <v>301</v>
      </c>
    </row>
  </sheetData>
  <sheetProtection/>
  <conditionalFormatting sqref="A1:A65536">
    <cfRule type="expression" priority="1" dxfId="4" stopIfTrue="1">
      <formula>EXACT(A1,OFFSET(A1,-1,0,,))</formula>
    </cfRule>
  </conditionalFormatting>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45"/>
  </sheetPr>
  <dimension ref="A1:AL1082"/>
  <sheetViews>
    <sheetView zoomScalePageLayoutView="0" workbookViewId="0" topLeftCell="E1051">
      <selection activeCell="AK1026" sqref="AK1026"/>
    </sheetView>
  </sheetViews>
  <sheetFormatPr defaultColWidth="9.00390625" defaultRowHeight="13.5"/>
  <cols>
    <col min="1" max="1" width="31.375" style="19" hidden="1" customWidth="1"/>
    <col min="2" max="2" width="45.50390625" style="19" hidden="1" customWidth="1"/>
    <col min="3" max="3" width="7.50390625" style="19" hidden="1" customWidth="1"/>
    <col min="4" max="4" width="6.50390625" style="19" hidden="1" customWidth="1"/>
    <col min="5" max="5" width="1.875" style="32" customWidth="1"/>
    <col min="6" max="6" width="12.25390625" style="33" customWidth="1"/>
    <col min="7" max="7" width="1.875" style="19" customWidth="1"/>
    <col min="8" max="31" width="3.125" style="19" customWidth="1"/>
    <col min="32" max="32" width="1.875" style="19" customWidth="1"/>
    <col min="33" max="16384" width="9.00390625" style="19" customWidth="1"/>
  </cols>
  <sheetData>
    <row r="1" spans="1:38" ht="11.25" hidden="1">
      <c r="A1" s="169" t="s">
        <v>140</v>
      </c>
      <c r="B1" s="170" t="s">
        <v>141</v>
      </c>
      <c r="C1" s="170" t="s">
        <v>143</v>
      </c>
      <c r="D1" s="170" t="s">
        <v>142</v>
      </c>
      <c r="AH1" s="16">
        <v>1</v>
      </c>
      <c r="AI1" s="17">
        <f>IF(ISBLANK(HLOOKUP("工事種別",'リスト項目'!$A:$XFD,$AH1+1,FALSE)),"",HLOOKUP("工事種別",'リスト項目'!$A:$XFD,$AH1+1,FALSE))</f>
      </c>
      <c r="AJ1" s="17" t="str">
        <f>IF(ISBLANK(HLOOKUP("構造種別",'リスト項目'!$A:$XFD,$AH1+1,FALSE)),"",HLOOKUP("構造種別",'リスト項目'!$A:$XFD,$AH1+1,FALSE))</f>
        <v>造</v>
      </c>
      <c r="AK1" s="17">
        <f>IF(ISBLANK(HLOOKUP("建築物の区分",'リスト項目'!$A:$XFD,$AH1+1,FALSE)),"",HLOOKUP("建築物の区分",'リスト項目'!$A:$XFD,$AH1+1,FALSE))</f>
      </c>
      <c r="AL1" s="17">
        <f>IF(ISBLANK(HLOOKUP("構造計算の種類",'リスト項目'!$A:$XFD,$AH1+1,FALSE)),"",HLOOKUP("構造計算の種類",'リスト項目'!$A:$XFD,$AH1+1,FALSE))</f>
      </c>
    </row>
    <row r="2" spans="1:38" ht="11.25" hidden="1">
      <c r="A2" s="14" t="s">
        <v>236</v>
      </c>
      <c r="B2" s="91" t="e">
        <f ca="1">IF(ISBLANK(D2),VLOOKUP(A2,INDIRECT(CONCATENATE(C2,"!$1:$999")),2,FALSE),IF(ISBLANK(INDIRECT(D2)),"",INDIRECT(D2)))</f>
        <v>#REF!</v>
      </c>
      <c r="C2" s="19" t="s">
        <v>776</v>
      </c>
      <c r="AH2" s="16">
        <v>2</v>
      </c>
      <c r="AI2" s="17" t="str">
        <f>IF(ISBLANK(HLOOKUP("工事種別",'リスト項目'!$A:$XFD,$AH2+1,FALSE)),"",HLOOKUP("工事種別",'リスト項目'!$A:$XFD,$AH2+1,FALSE))</f>
        <v>新築</v>
      </c>
      <c r="AJ2" s="17" t="str">
        <f>IF(ISBLANK(HLOOKUP("構造種別",'リスト項目'!$A:$XFD,$AH2+1,FALSE)),"",HLOOKUP("構造種別",'リスト項目'!$A:$XFD,$AH2+1,FALSE))</f>
        <v>木造(在来軸組)</v>
      </c>
      <c r="AK2" s="17" t="str">
        <f>IF(ISBLANK(HLOOKUP("建築物の区分",'リスト項目'!$A:$XFD,$AH2+1,FALSE)),"",HLOOKUP("建築物の区分",'リスト項目'!$A:$XFD,$AH2+1,FALSE))</f>
        <v>法第20条第1号</v>
      </c>
      <c r="AL2" s="17" t="str">
        <f>IF(ISBLANK(HLOOKUP("構造計算の種類",'リスト項目'!$A:$XFD,$AH2+1,FALSE)),"",HLOOKUP("構造計算の種類",'リスト項目'!$A:$XFD,$AH2+1,FALSE))</f>
        <v>審査特例</v>
      </c>
    </row>
    <row r="3" spans="1:38" ht="11.25" hidden="1">
      <c r="A3" s="14" t="s">
        <v>241</v>
      </c>
      <c r="B3" s="91" t="e">
        <f aca="true" ca="1" t="shared" si="0" ref="B3:B67">IF(ISBLANK(D3),VLOOKUP(A3,INDIRECT(CONCATENATE(C3,"!$1:$999")),2,FALSE),IF(ISBLANK(INDIRECT(D3)),"",INDIRECT(D3)))</f>
        <v>#REF!</v>
      </c>
      <c r="C3" s="19" t="s">
        <v>485</v>
      </c>
      <c r="AH3" s="16">
        <v>3</v>
      </c>
      <c r="AI3" s="17" t="str">
        <f>IF(ISBLANK(HLOOKUP("工事種別",'リスト項目'!$A:$XFD,$AH3+1,FALSE)),"",HLOOKUP("工事種別",'リスト項目'!$A:$XFD,$AH3+1,FALSE))</f>
        <v>増築</v>
      </c>
      <c r="AJ3" s="17" t="str">
        <f>IF(ISBLANK(HLOOKUP("構造種別",'リスト項目'!$A:$XFD,$AH3+1,FALSE)),"",HLOOKUP("構造種別",'リスト項目'!$A:$XFD,$AH3+1,FALSE))</f>
        <v>木造(枠組壁)</v>
      </c>
      <c r="AK3" s="17" t="str">
        <f>IF(ISBLANK(HLOOKUP("建築物の区分",'リスト項目'!$A:$XFD,$AH3+1,FALSE)),"",HLOOKUP("建築物の区分",'リスト項目'!$A:$XFD,$AH3+1,FALSE))</f>
        <v>法第20条第2号</v>
      </c>
      <c r="AL3" s="17" t="str">
        <f>IF(ISBLANK(HLOOKUP("構造計算の種類",'リスト項目'!$A:$XFD,$AH3+1,FALSE)),"",HLOOKUP("構造計算の種類",'リスト項目'!$A:$XFD,$AH3+1,FALSE))</f>
        <v>壁量計算（木造）</v>
      </c>
    </row>
    <row r="4" spans="1:38" ht="11.25" hidden="1">
      <c r="A4" s="14" t="s">
        <v>242</v>
      </c>
      <c r="B4" s="91" t="e">
        <f ca="1" t="shared" si="0"/>
        <v>#REF!</v>
      </c>
      <c r="C4" s="19" t="s">
        <v>485</v>
      </c>
      <c r="AH4" s="16">
        <v>4</v>
      </c>
      <c r="AI4" s="17" t="str">
        <f>IF(ISBLANK(HLOOKUP("工事種別",'リスト項目'!$A:$XFD,$AH4+1,FALSE)),"",HLOOKUP("工事種別",'リスト項目'!$A:$XFD,$AH4+1,FALSE))</f>
        <v>改築</v>
      </c>
      <c r="AJ4" s="17" t="str">
        <f>IF(ISBLANK(HLOOKUP("構造種別",'リスト項目'!$A:$XFD,$AH4+1,FALSE)),"",HLOOKUP("構造種別",'リスト項目'!$A:$XFD,$AH4+1,FALSE))</f>
        <v>軽量鉄骨造</v>
      </c>
      <c r="AK4" s="17" t="str">
        <f>IF(ISBLANK(HLOOKUP("建築物の区分",'リスト項目'!$A:$XFD,$AH4+1,FALSE)),"",HLOOKUP("建築物の区分",'リスト項目'!$A:$XFD,$AH4+1,FALSE))</f>
        <v>法第20条第3号</v>
      </c>
      <c r="AL4" s="17" t="str">
        <f>IF(ISBLANK(HLOOKUP("構造計算の種類",'リスト項目'!$A:$XFD,$AH4+1,FALSE)),"",HLOOKUP("構造計算の種類",'リスト項目'!$A:$XFD,$AH4+1,FALSE))</f>
        <v>比較的小規模の建築物の計算</v>
      </c>
    </row>
    <row r="5" spans="1:38" ht="11.25" hidden="1">
      <c r="A5" s="14" t="s">
        <v>336</v>
      </c>
      <c r="B5" s="91" t="e">
        <f ca="1" t="shared" si="0"/>
        <v>#REF!</v>
      </c>
      <c r="C5" s="19" t="s">
        <v>485</v>
      </c>
      <c r="AH5" s="16">
        <v>5</v>
      </c>
      <c r="AI5" s="17" t="str">
        <f>IF(ISBLANK(HLOOKUP("工事種別",'リスト項目'!$A:$XFD,$AH5+1,FALSE)),"",HLOOKUP("工事種別",'リスト項目'!$A:$XFD,$AH5+1,FALSE))</f>
        <v>移転</v>
      </c>
      <c r="AJ5" s="17" t="str">
        <f>IF(ISBLANK(HLOOKUP("構造種別",'リスト項目'!$A:$XFD,$AH5+1,FALSE)),"",HLOOKUP("構造種別",'リスト項目'!$A:$XFD,$AH5+1,FALSE))</f>
        <v>鉄骨造</v>
      </c>
      <c r="AK5" s="17" t="str">
        <f>IF(ISBLANK(HLOOKUP("建築物の区分",'リスト項目'!$A:$XFD,$AH5+1,FALSE)),"",HLOOKUP("建築物の区分",'リスト項目'!$A:$XFD,$AH5+1,FALSE))</f>
        <v>法第20条第4号</v>
      </c>
      <c r="AL5" s="17" t="str">
        <f>IF(ISBLANK(HLOOKUP("構造計算の種類",'リスト項目'!$A:$XFD,$AH5+1,FALSE)),"",HLOOKUP("構造計算の種類",'リスト項目'!$A:$XFD,$AH5+1,FALSE))</f>
        <v>許容応力度等計算</v>
      </c>
    </row>
    <row r="6" spans="1:38" ht="11.25" hidden="1">
      <c r="A6" s="14" t="s">
        <v>243</v>
      </c>
      <c r="B6" s="91" t="e">
        <f ca="1" t="shared" si="0"/>
        <v>#REF!</v>
      </c>
      <c r="C6" s="19" t="s">
        <v>485</v>
      </c>
      <c r="AH6" s="16">
        <v>6</v>
      </c>
      <c r="AI6" s="17" t="str">
        <f>IF(ISBLANK(HLOOKUP("工事種別",'リスト項目'!$A:$XFD,$AH6+1,FALSE)),"",HLOOKUP("工事種別",'リスト項目'!$A:$XFD,$AH6+1,FALSE))</f>
        <v>用途変更</v>
      </c>
      <c r="AJ6" s="17" t="str">
        <f>IF(ISBLANK(HLOOKUP("構造種別",'リスト項目'!$A:$XFD,$AH6+1,FALSE)),"",HLOOKUP("構造種別",'リスト項目'!$A:$XFD,$AH6+1,FALSE))</f>
        <v>鉄筋コンクリート造</v>
      </c>
      <c r="AK6" s="17">
        <f>IF(ISBLANK(HLOOKUP("建築物の区分",'リスト項目'!$A:$XFD,$AH6+1,FALSE)),"",HLOOKUP("建築物の区分",'リスト項目'!$A:$XFD,$AH6+1,FALSE))</f>
      </c>
      <c r="AL6" s="17" t="str">
        <f>IF(ISBLANK(HLOOKUP("構造計算の種類",'リスト項目'!$A:$XFD,$AH6+1,FALSE)),"",HLOOKUP("構造計算の種類",'リスト項目'!$A:$XFD,$AH6+1,FALSE))</f>
        <v>保有水平耐力計算</v>
      </c>
    </row>
    <row r="7" spans="1:38" ht="11.25" hidden="1">
      <c r="A7" s="14" t="s">
        <v>244</v>
      </c>
      <c r="B7" s="91" t="e">
        <f ca="1" t="shared" si="0"/>
        <v>#REF!</v>
      </c>
      <c r="C7" s="19" t="s">
        <v>485</v>
      </c>
      <c r="AH7" s="16">
        <v>7</v>
      </c>
      <c r="AI7" s="17" t="str">
        <f>IF(ISBLANK(HLOOKUP("工事種別",'リスト項目'!$A:$XFD,$AH7+1,FALSE)),"",HLOOKUP("工事種別",'リスト項目'!$A:$XFD,$AH7+1,FALSE))</f>
        <v>大規模の修繕</v>
      </c>
      <c r="AJ7" s="17" t="str">
        <f>IF(ISBLANK(HLOOKUP("構造種別",'リスト項目'!$A:$XFD,$AH7+1,FALSE)),"",HLOOKUP("構造種別",'リスト項目'!$A:$XFD,$AH7+1,FALSE))</f>
        <v>鉄骨鉄筋コンクリート造</v>
      </c>
      <c r="AK7" s="17">
        <f>IF(ISBLANK(HLOOKUP("建築物の区分",'リスト項目'!$A:$XFD,$AH7+1,FALSE)),"",HLOOKUP("建築物の区分",'リスト項目'!$A:$XFD,$AH7+1,FALSE))</f>
      </c>
      <c r="AL7" s="17" t="str">
        <f>IF(ISBLANK(HLOOKUP("構造計算の種類",'リスト項目'!$A:$XFD,$AH7+1,FALSE)),"",HLOOKUP("構造計算の種類",'リスト項目'!$A:$XFD,$AH7+1,FALSE))</f>
        <v>限界耐力計算</v>
      </c>
    </row>
    <row r="8" spans="1:38" ht="11.25" hidden="1">
      <c r="A8" s="14" t="s">
        <v>245</v>
      </c>
      <c r="B8" s="91" t="e">
        <f ca="1" t="shared" si="0"/>
        <v>#REF!</v>
      </c>
      <c r="C8" s="19" t="s">
        <v>485</v>
      </c>
      <c r="F8" s="19"/>
      <c r="AH8" s="16">
        <v>8</v>
      </c>
      <c r="AI8" s="17" t="str">
        <f>IF(ISBLANK(HLOOKUP("工事種別",'リスト項目'!$A:$XFD,$AH8+1,FALSE)),"",HLOOKUP("工事種別",'リスト項目'!$A:$XFD,$AH8+1,FALSE))</f>
        <v>大規模の模様替</v>
      </c>
      <c r="AJ8" s="17" t="str">
        <f>IF(ISBLANK(HLOOKUP("構造種別",'リスト項目'!$A:$XFD,$AH8+1,FALSE)),"",HLOOKUP("構造種別",'リスト項目'!$A:$XFD,$AH8+1,FALSE))</f>
        <v>組石造</v>
      </c>
      <c r="AK8" s="17">
        <f>IF(ISBLANK(HLOOKUP("建築物の区分",'リスト項目'!$A:$XFD,$AH8+1,FALSE)),"",HLOOKUP("建築物の区分",'リスト項目'!$A:$XFD,$AH8+1,FALSE))</f>
      </c>
      <c r="AL8" s="17" t="str">
        <f>IF(ISBLANK(HLOOKUP("構造計算の種類",'リスト項目'!$A:$XFD,$AH8+1,FALSE)),"",HLOOKUP("構造計算の種類",'リスト項目'!$A:$XFD,$AH8+1,FALSE))</f>
        <v>その他（　　　　　　　　　　）</v>
      </c>
    </row>
    <row r="9" spans="1:38" ht="11.25" hidden="1">
      <c r="A9" s="14" t="s">
        <v>337</v>
      </c>
      <c r="B9" s="91" t="e">
        <f ca="1" t="shared" si="0"/>
        <v>#REF!</v>
      </c>
      <c r="C9" s="19" t="s">
        <v>485</v>
      </c>
      <c r="AH9" s="16">
        <v>9</v>
      </c>
      <c r="AI9" s="17">
        <f>IF(ISBLANK(HLOOKUP("工事種別",'リスト項目'!$A:$XFD,$AH9+1,FALSE)),"",HLOOKUP("工事種別",'リスト項目'!$A:$XFD,$AH9+1,FALSE))</f>
      </c>
      <c r="AJ9" s="17">
        <f>IF(ISBLANK(HLOOKUP("構造種別",'リスト項目'!$A:$XFD,$AH9+1,FALSE)),"",HLOOKUP("構造種別",'リスト項目'!$A:$XFD,$AH9+1,FALSE))</f>
      </c>
      <c r="AK9" s="17">
        <f>IF(ISBLANK(HLOOKUP("建築物の区分",'リスト項目'!$A:$XFD,$AH9+1,FALSE)),"",HLOOKUP("建築物の区分",'リスト項目'!$A:$XFD,$AH9+1,FALSE))</f>
      </c>
      <c r="AL9" s="17">
        <f>IF(ISBLANK(HLOOKUP("構造計算の種類",'リスト項目'!$A:$XFD,$AH9+1,FALSE)),"",HLOOKUP("構造計算の種類",'リスト項目'!$A:$XFD,$AH9+1,FALSE))</f>
      </c>
    </row>
    <row r="10" spans="1:38" ht="11.25" hidden="1">
      <c r="A10" s="14" t="s">
        <v>338</v>
      </c>
      <c r="B10" s="91" t="e">
        <f ca="1" t="shared" si="0"/>
        <v>#REF!</v>
      </c>
      <c r="C10" s="19" t="s">
        <v>485</v>
      </c>
      <c r="AH10" s="16">
        <v>10</v>
      </c>
      <c r="AI10" s="17">
        <f>IF(ISBLANK(HLOOKUP("工事種別",'リスト項目'!$A:$XFD,$AH10+1,FALSE)),"",HLOOKUP("工事種別",'リスト項目'!$A:$XFD,$AH10+1,FALSE))</f>
      </c>
      <c r="AJ10" s="17">
        <f>IF(ISBLANK(HLOOKUP("構造種別",'リスト項目'!$A:$XFD,$AH10+1,FALSE)),"",HLOOKUP("構造種別",'リスト項目'!$A:$XFD,$AH10+1,FALSE))</f>
      </c>
      <c r="AK10" s="17">
        <f>IF(ISBLANK(HLOOKUP("建築物の区分",'リスト項目'!$A:$XFD,$AH10+1,FALSE)),"",HLOOKUP("建築物の区分",'リスト項目'!$A:$XFD,$AH10+1,FALSE))</f>
      </c>
      <c r="AL10" s="17">
        <f>IF(ISBLANK(HLOOKUP("構造計算の種類",'リスト項目'!$A:$XFD,$AH10+1,FALSE)),"",HLOOKUP("構造計算の種類",'リスト項目'!$A:$XFD,$AH10+1,FALSE))</f>
      </c>
    </row>
    <row r="11" spans="1:35" ht="11.25" hidden="1">
      <c r="A11" s="14" t="s">
        <v>237</v>
      </c>
      <c r="B11" s="91" t="e">
        <f ca="1" t="shared" si="0"/>
        <v>#REF!</v>
      </c>
      <c r="C11" s="19" t="s">
        <v>485</v>
      </c>
      <c r="AH11" s="16"/>
      <c r="AI11" s="17"/>
    </row>
    <row r="12" spans="1:4" ht="11.25" hidden="1">
      <c r="A12" s="14" t="s">
        <v>342</v>
      </c>
      <c r="B12" s="91" t="e">
        <f ca="1" t="shared" si="0"/>
        <v>#REF!</v>
      </c>
      <c r="C12" s="19" t="s">
        <v>485</v>
      </c>
      <c r="D12" s="150"/>
    </row>
    <row r="13" spans="1:35" ht="11.25" hidden="1">
      <c r="A13" s="14" t="s">
        <v>343</v>
      </c>
      <c r="B13" s="91" t="e">
        <f ca="1" t="shared" si="0"/>
        <v>#REF!</v>
      </c>
      <c r="C13" s="19" t="s">
        <v>485</v>
      </c>
      <c r="AH13" s="16"/>
      <c r="AI13" s="17"/>
    </row>
    <row r="14" spans="1:3" ht="11.25" hidden="1">
      <c r="A14" s="14" t="s">
        <v>344</v>
      </c>
      <c r="B14" s="91" t="e">
        <f ca="1" t="shared" si="0"/>
        <v>#REF!</v>
      </c>
      <c r="C14" s="19" t="s">
        <v>485</v>
      </c>
    </row>
    <row r="15" spans="1:3" ht="11.25" hidden="1">
      <c r="A15" s="14" t="s">
        <v>238</v>
      </c>
      <c r="B15" s="91" t="e">
        <f ca="1" t="shared" si="0"/>
        <v>#REF!</v>
      </c>
      <c r="C15" s="19" t="s">
        <v>485</v>
      </c>
    </row>
    <row r="16" spans="1:3" ht="11.25" hidden="1">
      <c r="A16" s="14" t="s">
        <v>239</v>
      </c>
      <c r="B16" s="91" t="e">
        <f ca="1" t="shared" si="0"/>
        <v>#REF!</v>
      </c>
      <c r="C16" s="19" t="s">
        <v>485</v>
      </c>
    </row>
    <row r="17" spans="1:3" ht="11.25" hidden="1">
      <c r="A17" s="14" t="s">
        <v>240</v>
      </c>
      <c r="B17" s="91" t="e">
        <f ca="1" t="shared" si="0"/>
        <v>#REF!</v>
      </c>
      <c r="C17" s="19" t="s">
        <v>485</v>
      </c>
    </row>
    <row r="18" spans="1:3" ht="11.25" hidden="1">
      <c r="A18" s="14" t="s">
        <v>345</v>
      </c>
      <c r="B18" s="91" t="e">
        <f ca="1" t="shared" si="0"/>
        <v>#REF!</v>
      </c>
      <c r="C18" s="19" t="s">
        <v>485</v>
      </c>
    </row>
    <row r="19" spans="1:3" ht="11.25" hidden="1">
      <c r="A19" s="14" t="s">
        <v>346</v>
      </c>
      <c r="B19" s="91" t="e">
        <f ca="1" t="shared" si="0"/>
        <v>#REF!</v>
      </c>
      <c r="C19" s="19" t="s">
        <v>485</v>
      </c>
    </row>
    <row r="20" spans="1:3" ht="11.25" hidden="1">
      <c r="A20" s="14" t="s">
        <v>347</v>
      </c>
      <c r="B20" s="91" t="e">
        <f ca="1" t="shared" si="0"/>
        <v>#REF!</v>
      </c>
      <c r="C20" s="19" t="s">
        <v>485</v>
      </c>
    </row>
    <row r="21" spans="1:3" ht="11.25" hidden="1">
      <c r="A21" s="14" t="s">
        <v>592</v>
      </c>
      <c r="B21" s="91" t="e">
        <f ca="1" t="shared" si="0"/>
        <v>#REF!</v>
      </c>
      <c r="C21" s="19" t="s">
        <v>485</v>
      </c>
    </row>
    <row r="22" spans="1:3" ht="11.25" hidden="1">
      <c r="A22" s="14" t="s">
        <v>591</v>
      </c>
      <c r="B22" s="91" t="e">
        <f ca="1" t="shared" si="0"/>
        <v>#REF!</v>
      </c>
      <c r="C22" s="19" t="s">
        <v>485</v>
      </c>
    </row>
    <row r="23" spans="1:3" ht="11.25" hidden="1">
      <c r="A23" s="14" t="s">
        <v>603</v>
      </c>
      <c r="B23" s="91" t="e">
        <f ca="1" t="shared" si="0"/>
        <v>#REF!</v>
      </c>
      <c r="C23" s="19" t="s">
        <v>485</v>
      </c>
    </row>
    <row r="24" spans="1:3" ht="11.25" hidden="1">
      <c r="A24" s="14" t="s">
        <v>594</v>
      </c>
      <c r="B24" s="91" t="e">
        <f ca="1" t="shared" si="0"/>
        <v>#REF!</v>
      </c>
      <c r="C24" s="19" t="s">
        <v>485</v>
      </c>
    </row>
    <row r="25" spans="1:3" ht="11.25" hidden="1">
      <c r="A25" s="14" t="s">
        <v>595</v>
      </c>
      <c r="B25" s="91" t="e">
        <f ca="1" t="shared" si="0"/>
        <v>#REF!</v>
      </c>
      <c r="C25" s="19" t="s">
        <v>485</v>
      </c>
    </row>
    <row r="26" spans="1:3" ht="11.25" hidden="1">
      <c r="A26" s="14" t="s">
        <v>596</v>
      </c>
      <c r="B26" s="91" t="e">
        <f ca="1" t="shared" si="0"/>
        <v>#REF!</v>
      </c>
      <c r="C26" s="19" t="s">
        <v>485</v>
      </c>
    </row>
    <row r="27" spans="1:3" ht="11.25" hidden="1">
      <c r="A27" s="14" t="s">
        <v>604</v>
      </c>
      <c r="B27" s="91" t="e">
        <f ca="1" t="shared" si="0"/>
        <v>#REF!</v>
      </c>
      <c r="C27" s="19" t="s">
        <v>485</v>
      </c>
    </row>
    <row r="28" spans="1:3" ht="11.25" hidden="1">
      <c r="A28" s="14" t="s">
        <v>605</v>
      </c>
      <c r="B28" s="91" t="e">
        <f ca="1" t="shared" si="0"/>
        <v>#REF!</v>
      </c>
      <c r="C28" s="19" t="s">
        <v>485</v>
      </c>
    </row>
    <row r="29" spans="1:3" ht="11.25" hidden="1">
      <c r="A29" s="14" t="s">
        <v>606</v>
      </c>
      <c r="B29" s="91" t="e">
        <f ca="1" t="shared" si="0"/>
        <v>#REF!</v>
      </c>
      <c r="C29" s="19" t="s">
        <v>485</v>
      </c>
    </row>
    <row r="30" spans="1:6" ht="11.25" hidden="1">
      <c r="A30" s="14" t="s">
        <v>3</v>
      </c>
      <c r="B30" s="91" t="e">
        <f ca="1" t="shared" si="0"/>
        <v>#REF!</v>
      </c>
      <c r="C30" s="19" t="s">
        <v>485</v>
      </c>
      <c r="F30" s="19"/>
    </row>
    <row r="31" spans="1:3" ht="11.25" hidden="1">
      <c r="A31" s="9" t="s">
        <v>4</v>
      </c>
      <c r="B31" s="91" t="e">
        <f ca="1" t="shared" si="0"/>
        <v>#REF!</v>
      </c>
      <c r="C31" s="19" t="s">
        <v>399</v>
      </c>
    </row>
    <row r="32" spans="1:3" ht="11.25" hidden="1">
      <c r="A32" s="9" t="s">
        <v>254</v>
      </c>
      <c r="B32" s="91" t="e">
        <f ca="1" t="shared" si="0"/>
        <v>#REF!</v>
      </c>
      <c r="C32" s="19" t="s">
        <v>399</v>
      </c>
    </row>
    <row r="33" spans="1:3" ht="11.25" hidden="1">
      <c r="A33" s="9" t="s">
        <v>246</v>
      </c>
      <c r="B33" s="91" t="e">
        <f ca="1" t="shared" si="0"/>
        <v>#REF!</v>
      </c>
      <c r="C33" s="19" t="s">
        <v>399</v>
      </c>
    </row>
    <row r="34" spans="1:3" ht="11.25" hidden="1">
      <c r="A34" s="9" t="s">
        <v>247</v>
      </c>
      <c r="B34" s="91" t="e">
        <f ca="1" t="shared" si="0"/>
        <v>#REF!</v>
      </c>
      <c r="C34" s="19" t="s">
        <v>399</v>
      </c>
    </row>
    <row r="35" spans="1:3" ht="11.25" hidden="1">
      <c r="A35" s="9" t="s">
        <v>350</v>
      </c>
      <c r="B35" s="91" t="e">
        <f ca="1" t="shared" si="0"/>
        <v>#REF!</v>
      </c>
      <c r="C35" s="19" t="s">
        <v>399</v>
      </c>
    </row>
    <row r="36" spans="1:3" ht="11.25" hidden="1">
      <c r="A36" s="9" t="s">
        <v>351</v>
      </c>
      <c r="B36" s="91" t="e">
        <f ca="1" t="shared" si="0"/>
        <v>#REF!</v>
      </c>
      <c r="C36" s="19" t="s">
        <v>399</v>
      </c>
    </row>
    <row r="37" spans="1:3" ht="11.25" hidden="1">
      <c r="A37" s="9" t="s">
        <v>352</v>
      </c>
      <c r="B37" s="91" t="e">
        <f ca="1" t="shared" si="0"/>
        <v>#REF!</v>
      </c>
      <c r="C37" s="19" t="s">
        <v>399</v>
      </c>
    </row>
    <row r="38" spans="1:3" ht="11.25" hidden="1">
      <c r="A38" s="9" t="s">
        <v>255</v>
      </c>
      <c r="B38" s="91" t="e">
        <f ca="1" t="shared" si="0"/>
        <v>#REF!</v>
      </c>
      <c r="C38" s="19" t="s">
        <v>399</v>
      </c>
    </row>
    <row r="39" spans="1:6" ht="11.25" hidden="1">
      <c r="A39" s="9" t="s">
        <v>256</v>
      </c>
      <c r="B39" s="91" t="e">
        <f ca="1" t="shared" si="0"/>
        <v>#REF!</v>
      </c>
      <c r="C39" s="19" t="s">
        <v>399</v>
      </c>
      <c r="F39" s="19"/>
    </row>
    <row r="40" spans="1:3" ht="11.25" hidden="1">
      <c r="A40" s="9" t="s">
        <v>257</v>
      </c>
      <c r="B40" s="91" t="e">
        <f ca="1" t="shared" si="0"/>
        <v>#REF!</v>
      </c>
      <c r="C40" s="19" t="s">
        <v>399</v>
      </c>
    </row>
    <row r="41" spans="1:3" ht="11.25" hidden="1">
      <c r="A41" s="9" t="s">
        <v>258</v>
      </c>
      <c r="B41" s="91" t="e">
        <f ca="1" t="shared" si="0"/>
        <v>#REF!</v>
      </c>
      <c r="C41" s="19" t="s">
        <v>399</v>
      </c>
    </row>
    <row r="42" spans="1:3" ht="11.25" hidden="1">
      <c r="A42" s="9" t="s">
        <v>259</v>
      </c>
      <c r="B42" s="91" t="e">
        <f ca="1" t="shared" si="0"/>
        <v>#REF!</v>
      </c>
      <c r="C42" s="19" t="s">
        <v>399</v>
      </c>
    </row>
    <row r="43" spans="1:3" ht="11.25" hidden="1">
      <c r="A43" s="11" t="s">
        <v>54</v>
      </c>
      <c r="B43" s="91" t="e">
        <f ca="1" t="shared" si="0"/>
        <v>#REF!</v>
      </c>
      <c r="C43" s="19" t="s">
        <v>53</v>
      </c>
    </row>
    <row r="44" spans="1:4" ht="11.25" hidden="1">
      <c r="A44" s="32" t="s">
        <v>194</v>
      </c>
      <c r="B44" s="91" t="e">
        <f ca="1" t="shared" si="0"/>
        <v>#REF!</v>
      </c>
      <c r="C44" s="19" t="s">
        <v>486</v>
      </c>
      <c r="D44" s="150"/>
    </row>
    <row r="45" spans="1:4" ht="11.25" hidden="1">
      <c r="A45" s="32" t="s">
        <v>195</v>
      </c>
      <c r="B45" s="91" t="e">
        <f ca="1" t="shared" si="0"/>
        <v>#REF!</v>
      </c>
      <c r="C45" s="19" t="s">
        <v>486</v>
      </c>
      <c r="D45" s="150"/>
    </row>
    <row r="46" spans="1:4" ht="11.25" hidden="1">
      <c r="A46" s="32" t="s">
        <v>196</v>
      </c>
      <c r="B46" s="91" t="e">
        <f ca="1" t="shared" si="0"/>
        <v>#REF!</v>
      </c>
      <c r="C46" s="19" t="s">
        <v>486</v>
      </c>
      <c r="D46" s="150"/>
    </row>
    <row r="47" spans="1:3" ht="11.25" hidden="1">
      <c r="A47" s="32" t="s">
        <v>197</v>
      </c>
      <c r="B47" s="91" t="e">
        <f ca="1" t="shared" si="0"/>
        <v>#REF!</v>
      </c>
      <c r="C47" s="19" t="s">
        <v>486</v>
      </c>
    </row>
    <row r="48" spans="1:4" ht="11.25" hidden="1">
      <c r="A48" s="32" t="s">
        <v>200</v>
      </c>
      <c r="B48" s="91" t="e">
        <f ca="1" t="shared" si="0"/>
        <v>#REF!</v>
      </c>
      <c r="C48" s="19" t="s">
        <v>486</v>
      </c>
      <c r="D48" s="150"/>
    </row>
    <row r="49" spans="1:4" ht="11.25" hidden="1">
      <c r="A49" s="32" t="s">
        <v>201</v>
      </c>
      <c r="B49" s="91" t="e">
        <f ca="1" t="shared" si="0"/>
        <v>#REF!</v>
      </c>
      <c r="C49" s="19" t="s">
        <v>486</v>
      </c>
      <c r="D49" s="150"/>
    </row>
    <row r="50" spans="1:4" ht="11.25" hidden="1">
      <c r="A50" s="32" t="s">
        <v>202</v>
      </c>
      <c r="B50" s="91" t="e">
        <f ca="1" t="shared" si="0"/>
        <v>#REF!</v>
      </c>
      <c r="C50" s="19" t="s">
        <v>486</v>
      </c>
      <c r="D50" s="150"/>
    </row>
    <row r="51" spans="1:4" ht="11.25" hidden="1">
      <c r="A51" s="32" t="s">
        <v>203</v>
      </c>
      <c r="B51" s="91" t="e">
        <f ca="1" t="shared" si="0"/>
        <v>#REF!</v>
      </c>
      <c r="C51" s="19" t="s">
        <v>486</v>
      </c>
      <c r="D51" s="150"/>
    </row>
    <row r="52" spans="1:4" ht="11.25" hidden="1">
      <c r="A52" s="32" t="s">
        <v>632</v>
      </c>
      <c r="B52" s="91" t="e">
        <f ca="1" t="shared" si="0"/>
        <v>#REF!</v>
      </c>
      <c r="C52" s="19" t="s">
        <v>486</v>
      </c>
      <c r="D52" s="150"/>
    </row>
    <row r="53" spans="1:4" ht="11.25" hidden="1">
      <c r="A53" s="32" t="s">
        <v>204</v>
      </c>
      <c r="B53" s="91" t="e">
        <f ca="1" t="shared" si="0"/>
        <v>#REF!</v>
      </c>
      <c r="C53" s="19" t="s">
        <v>486</v>
      </c>
      <c r="D53" s="150"/>
    </row>
    <row r="54" spans="1:4" ht="11.25" hidden="1">
      <c r="A54" s="32" t="s">
        <v>633</v>
      </c>
      <c r="B54" s="91" t="e">
        <f ca="1" t="shared" si="0"/>
        <v>#REF!</v>
      </c>
      <c r="C54" s="19" t="s">
        <v>486</v>
      </c>
      <c r="D54" s="150"/>
    </row>
    <row r="55" spans="1:3" ht="11.25" hidden="1">
      <c r="A55" s="32" t="s">
        <v>205</v>
      </c>
      <c r="B55" s="91" t="e">
        <f ca="1" t="shared" si="0"/>
        <v>#REF!</v>
      </c>
      <c r="C55" s="19" t="s">
        <v>486</v>
      </c>
    </row>
    <row r="56" spans="1:4" ht="11.25" hidden="1">
      <c r="A56" s="32" t="s">
        <v>115</v>
      </c>
      <c r="B56" s="91" t="e">
        <f ca="1" t="shared" si="0"/>
        <v>#REF!</v>
      </c>
      <c r="C56" s="19" t="s">
        <v>486</v>
      </c>
      <c r="D56" s="150"/>
    </row>
    <row r="57" spans="1:4" ht="11.25" hidden="1">
      <c r="A57" s="32" t="s">
        <v>206</v>
      </c>
      <c r="B57" s="91" t="e">
        <f ca="1" t="shared" si="0"/>
        <v>#REF!</v>
      </c>
      <c r="C57" s="19" t="s">
        <v>486</v>
      </c>
      <c r="D57" s="150"/>
    </row>
    <row r="58" spans="1:4" ht="11.25" hidden="1">
      <c r="A58" s="32" t="s">
        <v>207</v>
      </c>
      <c r="B58" s="91" t="e">
        <f ca="1" t="shared" si="0"/>
        <v>#REF!</v>
      </c>
      <c r="C58" s="19" t="s">
        <v>486</v>
      </c>
      <c r="D58" s="150"/>
    </row>
    <row r="59" spans="1:4" ht="11.25" hidden="1">
      <c r="A59" s="32" t="s">
        <v>208</v>
      </c>
      <c r="B59" s="91" t="e">
        <f ca="1" t="shared" si="0"/>
        <v>#REF!</v>
      </c>
      <c r="C59" s="19" t="s">
        <v>486</v>
      </c>
      <c r="D59" s="150"/>
    </row>
    <row r="60" spans="1:4" ht="11.25" hidden="1">
      <c r="A60" s="32" t="s">
        <v>209</v>
      </c>
      <c r="B60" s="91" t="e">
        <f ca="1" t="shared" si="0"/>
        <v>#REF!</v>
      </c>
      <c r="C60" s="19" t="s">
        <v>486</v>
      </c>
      <c r="D60" s="150"/>
    </row>
    <row r="61" spans="1:3" ht="11.25" hidden="1">
      <c r="A61" s="32" t="s">
        <v>210</v>
      </c>
      <c r="B61" s="91" t="e">
        <f ca="1" t="shared" si="0"/>
        <v>#REF!</v>
      </c>
      <c r="C61" s="19" t="s">
        <v>486</v>
      </c>
    </row>
    <row r="62" spans="1:3" ht="11.25" hidden="1">
      <c r="A62" s="32" t="s">
        <v>211</v>
      </c>
      <c r="B62" s="91" t="e">
        <f ca="1" t="shared" si="0"/>
        <v>#REF!</v>
      </c>
      <c r="C62" s="19" t="s">
        <v>486</v>
      </c>
    </row>
    <row r="63" spans="1:4" ht="11.25" hidden="1">
      <c r="A63" s="32" t="s">
        <v>212</v>
      </c>
      <c r="B63" s="91" t="e">
        <f ca="1" t="shared" si="0"/>
        <v>#REF!</v>
      </c>
      <c r="C63" s="19" t="s">
        <v>486</v>
      </c>
      <c r="D63" s="150"/>
    </row>
    <row r="64" spans="1:4" ht="11.25" hidden="1">
      <c r="A64" s="32" t="s">
        <v>213</v>
      </c>
      <c r="B64" s="91" t="e">
        <f ca="1" t="shared" si="0"/>
        <v>#REF!</v>
      </c>
      <c r="C64" s="19" t="s">
        <v>486</v>
      </c>
      <c r="D64" s="150"/>
    </row>
    <row r="65" spans="1:4" ht="11.25" hidden="1">
      <c r="A65" s="32" t="s">
        <v>214</v>
      </c>
      <c r="B65" s="91" t="e">
        <f ca="1" t="shared" si="0"/>
        <v>#REF!</v>
      </c>
      <c r="C65" s="19" t="s">
        <v>486</v>
      </c>
      <c r="D65" s="150"/>
    </row>
    <row r="66" spans="1:4" ht="11.25" hidden="1">
      <c r="A66" s="32" t="s">
        <v>216</v>
      </c>
      <c r="B66" s="91" t="e">
        <f ca="1" t="shared" si="0"/>
        <v>#REF!</v>
      </c>
      <c r="C66" s="19" t="s">
        <v>486</v>
      </c>
      <c r="D66" s="150"/>
    </row>
    <row r="67" spans="1:4" ht="11.25" hidden="1">
      <c r="A67" s="32" t="s">
        <v>217</v>
      </c>
      <c r="B67" s="91" t="e">
        <f ca="1" t="shared" si="0"/>
        <v>#REF!</v>
      </c>
      <c r="C67" s="19" t="s">
        <v>486</v>
      </c>
      <c r="D67" s="150"/>
    </row>
    <row r="68" spans="1:4" ht="11.25" hidden="1">
      <c r="A68" s="32" t="s">
        <v>218</v>
      </c>
      <c r="B68" s="91" t="e">
        <f aca="true" ca="1" t="shared" si="1" ref="B68:B129">IF(ISBLANK(D68),VLOOKUP(A68,INDIRECT(CONCATENATE(C68,"!$1:$999")),2,FALSE),IF(ISBLANK(INDIRECT(D68)),"",INDIRECT(D68)))</f>
        <v>#REF!</v>
      </c>
      <c r="C68" s="19" t="s">
        <v>486</v>
      </c>
      <c r="D68" s="150"/>
    </row>
    <row r="69" spans="1:4" ht="11.25" hidden="1">
      <c r="A69" s="32" t="s">
        <v>219</v>
      </c>
      <c r="B69" s="91" t="e">
        <f ca="1" t="shared" si="1"/>
        <v>#REF!</v>
      </c>
      <c r="C69" s="19" t="s">
        <v>486</v>
      </c>
      <c r="D69" s="150"/>
    </row>
    <row r="70" spans="1:4" ht="11.25" hidden="1">
      <c r="A70" s="32" t="s">
        <v>220</v>
      </c>
      <c r="B70" s="91" t="e">
        <f ca="1" t="shared" si="1"/>
        <v>#REF!</v>
      </c>
      <c r="C70" s="19" t="s">
        <v>486</v>
      </c>
      <c r="D70" s="150"/>
    </row>
    <row r="71" spans="1:4" ht="11.25" hidden="1">
      <c r="A71" s="32" t="s">
        <v>221</v>
      </c>
      <c r="B71" s="91" t="e">
        <f ca="1" t="shared" si="1"/>
        <v>#REF!</v>
      </c>
      <c r="C71" s="19" t="s">
        <v>486</v>
      </c>
      <c r="D71" s="150"/>
    </row>
    <row r="72" spans="1:3" ht="11.25" hidden="1">
      <c r="A72" s="32" t="s">
        <v>222</v>
      </c>
      <c r="B72" s="91" t="e">
        <f ca="1" t="shared" si="1"/>
        <v>#REF!</v>
      </c>
      <c r="C72" s="19" t="s">
        <v>486</v>
      </c>
    </row>
    <row r="73" spans="1:3" ht="11.25" hidden="1">
      <c r="A73" s="32" t="s">
        <v>223</v>
      </c>
      <c r="B73" s="91" t="e">
        <f ca="1" t="shared" si="1"/>
        <v>#REF!</v>
      </c>
      <c r="C73" s="19" t="s">
        <v>486</v>
      </c>
    </row>
    <row r="74" spans="1:4" ht="11.25" hidden="1">
      <c r="A74" s="32" t="s">
        <v>224</v>
      </c>
      <c r="B74" s="91" t="e">
        <f ca="1" t="shared" si="1"/>
        <v>#REF!</v>
      </c>
      <c r="C74" s="19" t="s">
        <v>486</v>
      </c>
      <c r="D74" s="156"/>
    </row>
    <row r="75" spans="1:3" ht="11.25" hidden="1">
      <c r="A75" s="14" t="s">
        <v>225</v>
      </c>
      <c r="B75" s="91" t="e">
        <f ca="1" t="shared" si="1"/>
        <v>#REF!</v>
      </c>
      <c r="C75" s="19" t="s">
        <v>486</v>
      </c>
    </row>
    <row r="76" spans="1:3" ht="11.25" hidden="1">
      <c r="A76" s="14" t="s">
        <v>226</v>
      </c>
      <c r="B76" s="91" t="e">
        <f ca="1" t="shared" si="1"/>
        <v>#REF!</v>
      </c>
      <c r="C76" s="19" t="s">
        <v>486</v>
      </c>
    </row>
    <row r="77" spans="1:3" ht="11.25" hidden="1">
      <c r="A77" s="14" t="s">
        <v>227</v>
      </c>
      <c r="B77" s="91" t="e">
        <f ca="1" t="shared" si="1"/>
        <v>#REF!</v>
      </c>
      <c r="C77" s="19" t="s">
        <v>486</v>
      </c>
    </row>
    <row r="78" spans="1:3" ht="11.25" hidden="1">
      <c r="A78" s="32" t="s">
        <v>228</v>
      </c>
      <c r="B78" s="91" t="e">
        <f ca="1" t="shared" si="1"/>
        <v>#REF!</v>
      </c>
      <c r="C78" s="19" t="s">
        <v>486</v>
      </c>
    </row>
    <row r="79" spans="1:3" ht="11.25" hidden="1">
      <c r="A79" s="32" t="s">
        <v>229</v>
      </c>
      <c r="B79" s="91" t="e">
        <f ca="1" t="shared" si="1"/>
        <v>#REF!</v>
      </c>
      <c r="C79" s="19" t="s">
        <v>486</v>
      </c>
    </row>
    <row r="80" spans="1:3" ht="11.25" hidden="1">
      <c r="A80" s="32" t="s">
        <v>230</v>
      </c>
      <c r="B80" s="91" t="e">
        <f ca="1" t="shared" si="1"/>
        <v>#REF!</v>
      </c>
      <c r="C80" s="19" t="s">
        <v>486</v>
      </c>
    </row>
    <row r="81" spans="1:4" ht="11.25" hidden="1">
      <c r="A81" s="32" t="s">
        <v>231</v>
      </c>
      <c r="B81" s="91" t="e">
        <f ca="1" t="shared" si="1"/>
        <v>#REF!</v>
      </c>
      <c r="C81" s="19" t="s">
        <v>486</v>
      </c>
      <c r="D81" s="156"/>
    </row>
    <row r="82" spans="1:3" ht="11.25" hidden="1">
      <c r="A82" s="32" t="s">
        <v>232</v>
      </c>
      <c r="B82" s="91" t="e">
        <f ca="1" t="shared" si="1"/>
        <v>#REF!</v>
      </c>
      <c r="C82" s="19" t="s">
        <v>486</v>
      </c>
    </row>
    <row r="83" spans="1:3" ht="11.25" hidden="1">
      <c r="A83" s="32" t="s">
        <v>233</v>
      </c>
      <c r="B83" s="91" t="e">
        <f ca="1" t="shared" si="1"/>
        <v>#REF!</v>
      </c>
      <c r="C83" s="19" t="s">
        <v>486</v>
      </c>
    </row>
    <row r="84" spans="1:3" ht="11.25" hidden="1">
      <c r="A84" s="14" t="s">
        <v>234</v>
      </c>
      <c r="B84" s="91" t="e">
        <f ca="1" t="shared" si="1"/>
        <v>#REF!</v>
      </c>
      <c r="C84" s="19" t="s">
        <v>486</v>
      </c>
    </row>
    <row r="85" spans="1:3" ht="11.25" hidden="1">
      <c r="A85" s="32" t="s">
        <v>235</v>
      </c>
      <c r="B85" s="91" t="e">
        <f ca="1" t="shared" si="1"/>
        <v>#REF!</v>
      </c>
      <c r="C85" s="19" t="s">
        <v>486</v>
      </c>
    </row>
    <row r="86" spans="1:4" ht="11.25" hidden="1">
      <c r="A86" s="32" t="s">
        <v>5</v>
      </c>
      <c r="B86" s="91" t="e">
        <f ca="1" t="shared" si="1"/>
        <v>#REF!</v>
      </c>
      <c r="D86" s="150" t="s">
        <v>71</v>
      </c>
    </row>
    <row r="87" spans="1:4" ht="11.25" hidden="1">
      <c r="A87" s="32" t="s">
        <v>6</v>
      </c>
      <c r="B87" s="91" t="e">
        <f ca="1" t="shared" si="1"/>
        <v>#REF!</v>
      </c>
      <c r="D87" s="150" t="s">
        <v>72</v>
      </c>
    </row>
    <row r="88" spans="1:4" ht="11.25" hidden="1">
      <c r="A88" s="32" t="s">
        <v>7</v>
      </c>
      <c r="B88" s="91" t="e">
        <f ca="1" t="shared" si="1"/>
        <v>#REF!</v>
      </c>
      <c r="D88" s="150" t="s">
        <v>73</v>
      </c>
    </row>
    <row r="89" spans="1:4" ht="11.25" hidden="1">
      <c r="A89" s="32" t="s">
        <v>8</v>
      </c>
      <c r="B89" s="91" t="e">
        <f ca="1" t="shared" si="1"/>
        <v>#REF!</v>
      </c>
      <c r="D89" s="19" t="s">
        <v>74</v>
      </c>
    </row>
    <row r="90" spans="1:4" ht="11.25" hidden="1">
      <c r="A90" s="32" t="s">
        <v>9</v>
      </c>
      <c r="B90" s="91" t="str">
        <f ca="1" t="shared" si="1"/>
        <v>□</v>
      </c>
      <c r="D90" s="150" t="s">
        <v>270</v>
      </c>
    </row>
    <row r="91" spans="1:4" ht="11.25" hidden="1">
      <c r="A91" s="32" t="s">
        <v>10</v>
      </c>
      <c r="B91" s="91" t="str">
        <f ca="1" t="shared" si="1"/>
        <v>□</v>
      </c>
      <c r="D91" s="150" t="s">
        <v>75</v>
      </c>
    </row>
    <row r="92" spans="1:6" ht="11.25" hidden="1">
      <c r="A92" s="32" t="s">
        <v>11</v>
      </c>
      <c r="B92" s="91" t="str">
        <f ca="1" t="shared" si="1"/>
        <v>□</v>
      </c>
      <c r="D92" s="150" t="s">
        <v>76</v>
      </c>
      <c r="F92" s="19"/>
    </row>
    <row r="93" spans="1:4" ht="11.25" hidden="1">
      <c r="A93" s="32" t="s">
        <v>12</v>
      </c>
      <c r="B93" s="91" t="str">
        <f ca="1" t="shared" si="1"/>
        <v>□</v>
      </c>
      <c r="D93" s="150" t="s">
        <v>77</v>
      </c>
    </row>
    <row r="94" spans="1:4" ht="11.25" hidden="1">
      <c r="A94" s="32" t="s">
        <v>13</v>
      </c>
      <c r="B94" s="91" t="e">
        <f ca="1" t="shared" si="1"/>
        <v>#REF!</v>
      </c>
      <c r="D94" s="150" t="s">
        <v>78</v>
      </c>
    </row>
    <row r="95" spans="1:6" ht="11.25" hidden="1">
      <c r="A95" s="32" t="s">
        <v>14</v>
      </c>
      <c r="B95" s="91" t="str">
        <f ca="1" t="shared" si="1"/>
        <v>□</v>
      </c>
      <c r="D95" s="150" t="s">
        <v>109</v>
      </c>
      <c r="F95" s="19"/>
    </row>
    <row r="96" spans="1:6" ht="11.25" hidden="1">
      <c r="A96" s="32" t="s">
        <v>15</v>
      </c>
      <c r="B96" s="91" t="str">
        <f ca="1" t="shared" si="1"/>
        <v>□</v>
      </c>
      <c r="D96" s="150" t="s">
        <v>110</v>
      </c>
      <c r="F96" s="19"/>
    </row>
    <row r="97" spans="1:6" ht="11.25" hidden="1">
      <c r="A97" s="32" t="s">
        <v>16</v>
      </c>
      <c r="B97" s="91" t="e">
        <f ca="1" t="shared" si="1"/>
        <v>#REF!</v>
      </c>
      <c r="D97" s="19" t="s">
        <v>79</v>
      </c>
      <c r="F97" s="19"/>
    </row>
    <row r="98" spans="1:4" ht="11.25" hidden="1">
      <c r="A98" s="32" t="s">
        <v>116</v>
      </c>
      <c r="B98" s="91" t="e">
        <f ca="1" t="shared" si="1"/>
        <v>#REF!</v>
      </c>
      <c r="D98" s="150" t="s">
        <v>269</v>
      </c>
    </row>
    <row r="99" spans="1:4" ht="11.25" hidden="1">
      <c r="A99" s="32" t="s">
        <v>17</v>
      </c>
      <c r="B99" s="91" t="str">
        <f ca="1" t="shared" si="1"/>
        <v>□</v>
      </c>
      <c r="D99" s="150" t="s">
        <v>80</v>
      </c>
    </row>
    <row r="100" spans="1:4" ht="11.25" hidden="1">
      <c r="A100" s="32" t="s">
        <v>18</v>
      </c>
      <c r="B100" s="91" t="str">
        <f ca="1" t="shared" si="1"/>
        <v>□</v>
      </c>
      <c r="D100" s="150" t="s">
        <v>81</v>
      </c>
    </row>
    <row r="101" spans="1:4" ht="11.25" hidden="1">
      <c r="A101" s="32" t="s">
        <v>19</v>
      </c>
      <c r="B101" s="91" t="str">
        <f ca="1" t="shared" si="1"/>
        <v>□</v>
      </c>
      <c r="D101" s="150" t="s">
        <v>82</v>
      </c>
    </row>
    <row r="102" spans="1:4" ht="11.25" hidden="1">
      <c r="A102" s="32" t="s">
        <v>20</v>
      </c>
      <c r="B102" s="91" t="str">
        <f ca="1" t="shared" si="1"/>
        <v>□</v>
      </c>
      <c r="D102" s="150" t="s">
        <v>83</v>
      </c>
    </row>
    <row r="103" spans="1:4" ht="11.25" hidden="1">
      <c r="A103" s="32" t="s">
        <v>21</v>
      </c>
      <c r="B103" s="91" t="str">
        <f ca="1" t="shared" si="1"/>
        <v>□</v>
      </c>
      <c r="D103" s="19" t="s">
        <v>84</v>
      </c>
    </row>
    <row r="104" spans="1:4" ht="11.25" hidden="1">
      <c r="A104" s="32" t="s">
        <v>22</v>
      </c>
      <c r="B104" s="91" t="str">
        <f ca="1" t="shared" si="1"/>
        <v>□</v>
      </c>
      <c r="D104" s="19" t="s">
        <v>85</v>
      </c>
    </row>
    <row r="105" spans="1:4" ht="11.25" hidden="1">
      <c r="A105" s="32" t="s">
        <v>23</v>
      </c>
      <c r="B105" s="91">
        <f ca="1" t="shared" si="1"/>
      </c>
      <c r="D105" s="150" t="s">
        <v>86</v>
      </c>
    </row>
    <row r="106" spans="1:4" ht="11.25" hidden="1">
      <c r="A106" s="32" t="s">
        <v>24</v>
      </c>
      <c r="B106" s="91">
        <f ca="1" t="shared" si="1"/>
      </c>
      <c r="D106" s="150" t="s">
        <v>46</v>
      </c>
    </row>
    <row r="107" spans="1:4" ht="11.25" hidden="1">
      <c r="A107" s="32" t="s">
        <v>25</v>
      </c>
      <c r="B107" s="91">
        <f ca="1" t="shared" si="1"/>
      </c>
      <c r="D107" s="150" t="s">
        <v>87</v>
      </c>
    </row>
    <row r="108" spans="1:4" ht="11.25" hidden="1">
      <c r="A108" s="32" t="s">
        <v>26</v>
      </c>
      <c r="B108" s="91">
        <f ca="1" t="shared" si="1"/>
      </c>
      <c r="D108" s="150" t="s">
        <v>88</v>
      </c>
    </row>
    <row r="109" spans="1:4" ht="11.25" hidden="1">
      <c r="A109" s="32" t="s">
        <v>27</v>
      </c>
      <c r="B109" s="91" t="e">
        <f ca="1" t="shared" si="1"/>
        <v>#REF!</v>
      </c>
      <c r="D109" s="150" t="s">
        <v>89</v>
      </c>
    </row>
    <row r="110" spans="1:4" ht="11.25" hidden="1">
      <c r="A110" s="32" t="s">
        <v>28</v>
      </c>
      <c r="B110" s="91" t="e">
        <f ca="1" t="shared" si="1"/>
        <v>#REF!</v>
      </c>
      <c r="D110" s="150" t="s">
        <v>90</v>
      </c>
    </row>
    <row r="111" spans="1:4" ht="11.25" hidden="1">
      <c r="A111" s="32" t="s">
        <v>29</v>
      </c>
      <c r="B111" s="91" t="e">
        <f ca="1" t="shared" si="1"/>
        <v>#REF!</v>
      </c>
      <c r="D111" s="150" t="s">
        <v>91</v>
      </c>
    </row>
    <row r="112" spans="1:4" ht="11.25" hidden="1">
      <c r="A112" s="32" t="s">
        <v>30</v>
      </c>
      <c r="B112" s="91" t="e">
        <f ca="1" t="shared" si="1"/>
        <v>#REF!</v>
      </c>
      <c r="D112" s="150" t="s">
        <v>92</v>
      </c>
    </row>
    <row r="113" spans="1:4" ht="11.25" hidden="1">
      <c r="A113" s="32" t="s">
        <v>31</v>
      </c>
      <c r="B113" s="91" t="e">
        <f ca="1" t="shared" si="1"/>
        <v>#REF!</v>
      </c>
      <c r="D113" s="150" t="s">
        <v>93</v>
      </c>
    </row>
    <row r="114" spans="1:4" ht="11.25" hidden="1">
      <c r="A114" s="32" t="s">
        <v>32</v>
      </c>
      <c r="B114" s="91" t="e">
        <f ca="1" t="shared" si="1"/>
        <v>#REF!</v>
      </c>
      <c r="D114" s="19" t="s">
        <v>47</v>
      </c>
    </row>
    <row r="115" spans="1:4" ht="11.25" hidden="1">
      <c r="A115" s="32" t="s">
        <v>119</v>
      </c>
      <c r="B115" s="91" t="e">
        <f ca="1" t="shared" si="1"/>
        <v>#REF!</v>
      </c>
      <c r="D115" s="150" t="s">
        <v>120</v>
      </c>
    </row>
    <row r="116" spans="1:4" ht="11.25" hidden="1">
      <c r="A116" s="32" t="s">
        <v>33</v>
      </c>
      <c r="B116" s="91" t="e">
        <f ca="1" t="shared" si="1"/>
        <v>#REF!</v>
      </c>
      <c r="D116" s="19" t="s">
        <v>94</v>
      </c>
    </row>
    <row r="117" spans="1:4" ht="11.25" hidden="1">
      <c r="A117" s="32" t="s">
        <v>34</v>
      </c>
      <c r="B117" s="91" t="e">
        <f ca="1" t="shared" si="1"/>
        <v>#REF!</v>
      </c>
      <c r="D117" s="156" t="s">
        <v>248</v>
      </c>
    </row>
    <row r="118" spans="1:4" ht="11.25" hidden="1">
      <c r="A118" s="14" t="s">
        <v>35</v>
      </c>
      <c r="B118" s="91" t="e">
        <f ca="1" t="shared" si="1"/>
        <v>#REF!</v>
      </c>
      <c r="D118" s="19" t="s">
        <v>95</v>
      </c>
    </row>
    <row r="119" spans="1:4" ht="11.25" hidden="1">
      <c r="A119" s="14" t="s">
        <v>36</v>
      </c>
      <c r="B119" s="91">
        <f ca="1" t="shared" si="1"/>
      </c>
      <c r="D119" s="19" t="s">
        <v>164</v>
      </c>
    </row>
    <row r="120" spans="1:4" ht="11.25" hidden="1">
      <c r="A120" s="14" t="s">
        <v>37</v>
      </c>
      <c r="B120" s="91">
        <f ca="1" t="shared" si="1"/>
      </c>
      <c r="D120" s="19" t="s">
        <v>48</v>
      </c>
    </row>
    <row r="121" spans="1:4" ht="11.25" hidden="1">
      <c r="A121" s="14" t="s">
        <v>168</v>
      </c>
      <c r="B121" s="91">
        <f ca="1" t="shared" si="1"/>
      </c>
      <c r="D121" s="19" t="s">
        <v>165</v>
      </c>
    </row>
    <row r="122" spans="1:4" ht="11.25" hidden="1">
      <c r="A122" s="32" t="s">
        <v>38</v>
      </c>
      <c r="B122" s="91">
        <f ca="1" t="shared" si="1"/>
      </c>
      <c r="D122" s="19" t="s">
        <v>96</v>
      </c>
    </row>
    <row r="123" spans="1:4" ht="11.25" hidden="1">
      <c r="A123" s="32" t="s">
        <v>39</v>
      </c>
      <c r="B123" s="91" t="e">
        <f ca="1" t="shared" si="1"/>
        <v>#REF!</v>
      </c>
      <c r="D123" s="19" t="s">
        <v>49</v>
      </c>
    </row>
    <row r="124" spans="1:4" ht="11.25" hidden="1">
      <c r="A124" s="32" t="s">
        <v>40</v>
      </c>
      <c r="B124" s="91">
        <f ca="1" t="shared" si="1"/>
      </c>
      <c r="D124" s="19" t="s">
        <v>97</v>
      </c>
    </row>
    <row r="125" spans="1:4" ht="11.25" hidden="1">
      <c r="A125" s="32" t="s">
        <v>41</v>
      </c>
      <c r="B125" s="91" t="e">
        <f ca="1" t="shared" si="1"/>
        <v>#REF!</v>
      </c>
      <c r="D125" s="156" t="s">
        <v>98</v>
      </c>
    </row>
    <row r="126" spans="1:4" ht="11.25" hidden="1">
      <c r="A126" s="32" t="s">
        <v>42</v>
      </c>
      <c r="B126" s="91" t="e">
        <f ca="1" t="shared" si="1"/>
        <v>#REF!</v>
      </c>
      <c r="D126" s="19" t="s">
        <v>99</v>
      </c>
    </row>
    <row r="127" spans="1:4" ht="11.25" hidden="1">
      <c r="A127" s="32" t="s">
        <v>43</v>
      </c>
      <c r="B127" s="91" t="e">
        <f ca="1" t="shared" si="1"/>
        <v>#REF!</v>
      </c>
      <c r="D127" s="19" t="s">
        <v>50</v>
      </c>
    </row>
    <row r="128" spans="1:4" ht="11.25" hidden="1">
      <c r="A128" s="14" t="s">
        <v>44</v>
      </c>
      <c r="B128" s="91" t="e">
        <f ca="1" t="shared" si="1"/>
        <v>#REF!</v>
      </c>
      <c r="D128" s="19" t="s">
        <v>100</v>
      </c>
    </row>
    <row r="129" spans="1:4" ht="11.25" hidden="1">
      <c r="A129" s="32" t="s">
        <v>45</v>
      </c>
      <c r="B129" s="91" t="str">
        <f ca="1" t="shared" si="1"/>
        <v>意匠図　　　枚　，　設備図　　　枚　，　構造図　　　枚</v>
      </c>
      <c r="D129" s="19" t="s">
        <v>101</v>
      </c>
    </row>
    <row r="130" spans="1:4" ht="11.25" hidden="1">
      <c r="A130" s="32"/>
      <c r="B130" s="91"/>
      <c r="D130" s="150"/>
    </row>
    <row r="131" spans="1:4" ht="11.25" hidden="1">
      <c r="A131" s="32"/>
      <c r="B131" s="91"/>
      <c r="D131" s="150"/>
    </row>
    <row r="132" spans="1:4" ht="11.25" hidden="1">
      <c r="A132" s="32"/>
      <c r="B132" s="91"/>
      <c r="D132" s="150"/>
    </row>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row r="158" ht="11.25" hidden="1"/>
    <row r="159" ht="11.25" hidden="1"/>
    <row r="160" ht="11.25" hidden="1"/>
    <row r="161" ht="11.25" hidden="1"/>
    <row r="162" ht="11.25" hidden="1"/>
    <row r="163" ht="11.25" hidden="1"/>
    <row r="164" ht="11.25" hidden="1"/>
    <row r="165" ht="11.25" hidden="1"/>
    <row r="166" ht="11.25" hidden="1"/>
    <row r="167" ht="11.25" hidden="1"/>
    <row r="168" ht="11.25" hidden="1"/>
    <row r="169" ht="11.25" hidden="1"/>
    <row r="170" ht="11.25" hidden="1"/>
    <row r="171" ht="11.25" hidden="1"/>
    <row r="172" ht="11.25" hidden="1"/>
    <row r="173" ht="11.25" hidden="1"/>
    <row r="174" ht="11.25" hidden="1"/>
    <row r="175" ht="11.25" hidden="1"/>
    <row r="176" ht="11.25" hidden="1"/>
    <row r="177" ht="11.25" hidden="1"/>
    <row r="178" ht="11.25" hidden="1"/>
    <row r="179" ht="11.25" hidden="1"/>
    <row r="180" ht="11.25" hidden="1"/>
    <row r="181" ht="11.25" hidden="1"/>
    <row r="182" ht="11.25" hidden="1"/>
    <row r="183" ht="11.25" hidden="1"/>
    <row r="184" ht="11.25" hidden="1"/>
    <row r="185" ht="11.25" hidden="1"/>
    <row r="186" ht="11.25" hidden="1"/>
    <row r="187" ht="11.25" hidden="1"/>
    <row r="188" ht="11.25" hidden="1"/>
    <row r="189" ht="11.25" hidden="1"/>
    <row r="190" ht="11.25" hidden="1"/>
    <row r="191" ht="11.25" hidden="1"/>
    <row r="192" ht="11.25" hidden="1"/>
    <row r="193" ht="11.25" hidden="1"/>
    <row r="194" ht="11.25" hidden="1"/>
    <row r="195" ht="11.25" hidden="1"/>
    <row r="196" ht="11.25" hidden="1"/>
    <row r="197" ht="11.25" hidden="1"/>
    <row r="198" ht="11.25" hidden="1"/>
    <row r="199" ht="11.25" hidden="1"/>
    <row r="200" ht="11.25" hidden="1"/>
    <row r="201" ht="11.25" hidden="1"/>
    <row r="202" ht="11.25" hidden="1"/>
    <row r="203" ht="11.25" hidden="1"/>
    <row r="204" ht="11.25" hidden="1"/>
    <row r="205" ht="11.25" hidden="1"/>
    <row r="206" ht="11.25" hidden="1"/>
    <row r="207" ht="11.25" hidden="1"/>
    <row r="208" ht="11.25" hidden="1"/>
    <row r="209" ht="11.25" hidden="1"/>
    <row r="210" ht="11.25" hidden="1"/>
    <row r="211" ht="11.25" hidden="1"/>
    <row r="212" ht="11.25" hidden="1"/>
    <row r="213" ht="11.25" hidden="1"/>
    <row r="214" ht="11.25" hidden="1"/>
    <row r="215" ht="11.25" hidden="1"/>
    <row r="216" ht="11.25" hidden="1"/>
    <row r="217" ht="11.25" hidden="1"/>
    <row r="218" ht="11.25" hidden="1"/>
    <row r="219" ht="11.25" hidden="1"/>
    <row r="220" ht="11.25" hidden="1"/>
    <row r="221" ht="11.25" hidden="1"/>
    <row r="222" ht="11.25" hidden="1"/>
    <row r="223" ht="11.25" hidden="1"/>
    <row r="224" ht="11.25" hidden="1"/>
    <row r="225" ht="11.25" hidden="1"/>
    <row r="226" ht="11.25" hidden="1"/>
    <row r="227" ht="11.25" hidden="1"/>
    <row r="228" ht="11.25" hidden="1"/>
    <row r="229" ht="11.25" hidden="1"/>
    <row r="230" ht="11.25" hidden="1"/>
    <row r="231" ht="11.25" hidden="1"/>
    <row r="232" ht="11.25" hidden="1"/>
    <row r="233" ht="11.25" hidden="1"/>
    <row r="234" ht="11.25" hidden="1"/>
    <row r="235" ht="11.25" hidden="1"/>
    <row r="236" ht="11.25" hidden="1"/>
    <row r="237" ht="11.25" hidden="1"/>
    <row r="238" ht="11.25" hidden="1"/>
    <row r="239" ht="11.25" hidden="1"/>
    <row r="240" ht="11.25" hidden="1"/>
    <row r="241" ht="11.25" hidden="1"/>
    <row r="242" ht="11.25" hidden="1"/>
    <row r="243" ht="11.25" hidden="1"/>
    <row r="244" ht="11.25" hidden="1"/>
    <row r="245" ht="11.25" hidden="1"/>
    <row r="246" ht="11.25" hidden="1"/>
    <row r="247" ht="11.25" hidden="1"/>
    <row r="248" ht="11.25" hidden="1"/>
    <row r="249" ht="11.25" hidden="1"/>
    <row r="250" ht="11.25" hidden="1"/>
    <row r="251" ht="11.25" hidden="1"/>
    <row r="252" ht="11.25" hidden="1"/>
    <row r="253" ht="11.25" hidden="1"/>
    <row r="254" ht="11.25" hidden="1"/>
    <row r="255" ht="11.25" hidden="1"/>
    <row r="256" ht="11.25" hidden="1"/>
    <row r="257" ht="11.25" hidden="1"/>
    <row r="258" ht="11.25" hidden="1"/>
    <row r="259" ht="11.25" hidden="1"/>
    <row r="260" ht="11.25" hidden="1"/>
    <row r="261" ht="11.25" hidden="1"/>
    <row r="262" ht="11.25" hidden="1"/>
    <row r="263" ht="11.25" hidden="1"/>
    <row r="264" ht="11.25" hidden="1"/>
    <row r="265" ht="11.25" hidden="1"/>
    <row r="266" ht="11.25" hidden="1"/>
    <row r="267" ht="11.25" hidden="1"/>
    <row r="268" ht="11.25" hidden="1"/>
    <row r="269" ht="11.25" hidden="1"/>
    <row r="270" ht="11.25" hidden="1"/>
    <row r="271" ht="11.25" hidden="1"/>
    <row r="272" ht="11.25" hidden="1"/>
    <row r="273" ht="11.25" hidden="1"/>
    <row r="274" ht="11.25" hidden="1"/>
    <row r="275" ht="11.25" hidden="1"/>
    <row r="276" ht="11.25" hidden="1"/>
    <row r="277" ht="11.25" hidden="1"/>
    <row r="278" ht="11.25" hidden="1"/>
    <row r="279" ht="11.25" hidden="1"/>
    <row r="280" ht="11.25" hidden="1"/>
    <row r="281" ht="11.25" hidden="1"/>
    <row r="282" ht="11.25" hidden="1"/>
    <row r="283" ht="11.25" hidden="1"/>
    <row r="284" ht="11.25" hidden="1"/>
    <row r="285" ht="11.25" hidden="1"/>
    <row r="286" ht="11.25" hidden="1"/>
    <row r="287" ht="11.25" hidden="1"/>
    <row r="288" ht="11.25" hidden="1"/>
    <row r="289" ht="11.25" hidden="1"/>
    <row r="290" ht="11.25" hidden="1"/>
    <row r="291" ht="11.25" hidden="1"/>
    <row r="292" ht="11.25" hidden="1"/>
    <row r="293" ht="11.25" hidden="1"/>
    <row r="294" ht="11.25" hidden="1"/>
    <row r="295" ht="11.25" hidden="1"/>
    <row r="296" ht="11.25" hidden="1"/>
    <row r="297" ht="11.25" hidden="1"/>
    <row r="298" ht="11.25" hidden="1"/>
    <row r="299" ht="11.25" hidden="1"/>
    <row r="300" ht="11.25" hidden="1"/>
    <row r="301" ht="11.25" hidden="1"/>
    <row r="302" ht="11.25" hidden="1"/>
    <row r="303" ht="11.25" hidden="1"/>
    <row r="304" ht="11.25" hidden="1"/>
    <row r="305" ht="11.25" hidden="1"/>
    <row r="306" ht="11.25" hidden="1"/>
    <row r="307" ht="11.25" hidden="1"/>
    <row r="308" ht="11.25" hidden="1"/>
    <row r="309" ht="11.25" hidden="1"/>
    <row r="310" ht="11.25" hidden="1"/>
    <row r="311" ht="11.25" hidden="1"/>
    <row r="312" ht="11.25" hidden="1"/>
    <row r="313" ht="11.25" hidden="1"/>
    <row r="314" ht="11.25" hidden="1"/>
    <row r="315" ht="11.25" hidden="1"/>
    <row r="316" ht="11.25" hidden="1"/>
    <row r="317" ht="11.25" hidden="1"/>
    <row r="318" ht="11.25" hidden="1"/>
    <row r="319" ht="11.25" hidden="1"/>
    <row r="320" ht="11.25" hidden="1"/>
    <row r="321" ht="11.25" hidden="1"/>
    <row r="322" ht="11.25" hidden="1"/>
    <row r="323" ht="11.25" hidden="1"/>
    <row r="324" ht="11.25" hidden="1"/>
    <row r="325" ht="11.25" hidden="1"/>
    <row r="326" ht="11.25" hidden="1"/>
    <row r="327" ht="11.25" hidden="1"/>
    <row r="328" ht="11.25" hidden="1"/>
    <row r="329" ht="11.25" hidden="1"/>
    <row r="330" ht="11.25" hidden="1"/>
    <row r="331" ht="11.25" hidden="1"/>
    <row r="332" ht="11.25" hidden="1"/>
    <row r="333" ht="11.25" hidden="1"/>
    <row r="334" ht="11.25" hidden="1"/>
    <row r="335" ht="11.25" hidden="1"/>
    <row r="336" ht="11.25" hidden="1"/>
    <row r="337" ht="11.25" hidden="1"/>
    <row r="338" ht="11.25" hidden="1"/>
    <row r="339" ht="11.25" hidden="1"/>
    <row r="340" ht="11.25" hidden="1"/>
    <row r="341" ht="11.25" hidden="1"/>
    <row r="342" ht="11.25" hidden="1"/>
    <row r="343" ht="11.25" hidden="1"/>
    <row r="344" ht="11.25" hidden="1"/>
    <row r="345" ht="11.25" hidden="1"/>
    <row r="346" ht="11.25" hidden="1"/>
    <row r="347" ht="11.25" hidden="1"/>
    <row r="348" ht="11.25" hidden="1"/>
    <row r="349" ht="11.25" hidden="1"/>
    <row r="350" ht="11.25" hidden="1"/>
    <row r="351" ht="11.25" hidden="1"/>
    <row r="352" ht="11.25" hidden="1"/>
    <row r="353" ht="11.25" hidden="1"/>
    <row r="354" ht="11.25" hidden="1"/>
    <row r="355" ht="11.25" hidden="1"/>
    <row r="356" ht="11.25" hidden="1"/>
    <row r="357" ht="11.25" hidden="1"/>
    <row r="358" ht="11.25" hidden="1"/>
    <row r="359" ht="11.25" hidden="1"/>
    <row r="360" ht="11.25" hidden="1"/>
    <row r="361" ht="11.25" hidden="1"/>
    <row r="362" ht="11.25" hidden="1"/>
    <row r="363" ht="11.25" hidden="1"/>
    <row r="364" ht="11.25" hidden="1"/>
    <row r="365" ht="11.25" hidden="1"/>
    <row r="366" ht="11.25" hidden="1"/>
    <row r="367" ht="11.25" hidden="1"/>
    <row r="368" ht="11.25" hidden="1"/>
    <row r="369" ht="11.25" hidden="1"/>
    <row r="370" ht="11.25" hidden="1"/>
    <row r="371" ht="11.25" hidden="1"/>
    <row r="372" ht="11.25" hidden="1"/>
    <row r="373" ht="11.25" hidden="1"/>
    <row r="374" ht="11.25" hidden="1"/>
    <row r="375" ht="11.25" hidden="1"/>
    <row r="376" ht="11.25" hidden="1"/>
    <row r="377" ht="11.25" hidden="1"/>
    <row r="378" ht="11.25" hidden="1"/>
    <row r="379" ht="11.25" hidden="1"/>
    <row r="380" ht="11.25" hidden="1"/>
    <row r="381" ht="11.25" hidden="1"/>
    <row r="382" ht="11.25" hidden="1"/>
    <row r="383" ht="11.25" hidden="1"/>
    <row r="384" ht="11.25" hidden="1"/>
    <row r="385" ht="11.25" hidden="1"/>
    <row r="386" ht="11.25" hidden="1"/>
    <row r="387" ht="11.25" hidden="1"/>
    <row r="388" ht="11.25" hidden="1"/>
    <row r="389" ht="11.25" hidden="1"/>
    <row r="390" ht="11.25" hidden="1"/>
    <row r="391" ht="11.25" hidden="1"/>
    <row r="392" ht="11.25" hidden="1"/>
    <row r="393" ht="11.25" hidden="1"/>
    <row r="394" ht="11.25" hidden="1"/>
    <row r="395" ht="11.25" hidden="1"/>
    <row r="396" ht="11.25" hidden="1"/>
    <row r="397" ht="11.25" hidden="1"/>
    <row r="398" ht="11.25" hidden="1"/>
    <row r="399" ht="11.25" hidden="1"/>
    <row r="400" ht="11.25" hidden="1"/>
    <row r="401" ht="11.25" hidden="1"/>
    <row r="402" ht="11.25" hidden="1"/>
    <row r="403" ht="11.25" hidden="1"/>
    <row r="404" ht="11.25" hidden="1"/>
    <row r="405" ht="11.25" hidden="1"/>
    <row r="406" ht="11.25" hidden="1"/>
    <row r="407" ht="11.25" hidden="1"/>
    <row r="408" ht="11.25" hidden="1"/>
    <row r="409" ht="11.25" hidden="1"/>
    <row r="410" ht="11.25" hidden="1"/>
    <row r="411" ht="11.25" hidden="1"/>
    <row r="412" ht="11.25" hidden="1"/>
    <row r="413" ht="11.25" hidden="1"/>
    <row r="414" ht="11.25" hidden="1"/>
    <row r="415" ht="11.25" hidden="1"/>
    <row r="416" ht="11.25" hidden="1"/>
    <row r="417" ht="11.25" hidden="1"/>
    <row r="418" ht="11.25" hidden="1"/>
    <row r="419" ht="11.25" hidden="1"/>
    <row r="420" ht="11.25" hidden="1"/>
    <row r="421" ht="11.25" hidden="1"/>
    <row r="422" ht="11.25" hidden="1"/>
    <row r="423" ht="11.25" hidden="1"/>
    <row r="424" ht="11.25" hidden="1"/>
    <row r="425" ht="11.25" hidden="1"/>
    <row r="426" ht="11.25" hidden="1"/>
    <row r="427" ht="11.25" hidden="1"/>
    <row r="428" ht="11.25" hidden="1"/>
    <row r="429" ht="11.25" hidden="1"/>
    <row r="430" ht="11.25" hidden="1"/>
    <row r="431" ht="11.25" hidden="1"/>
    <row r="432" ht="11.25" hidden="1"/>
    <row r="433" ht="11.25" hidden="1"/>
    <row r="434" ht="11.25" hidden="1"/>
    <row r="435" ht="11.25" hidden="1"/>
    <row r="436" ht="11.25" hidden="1"/>
    <row r="437" ht="11.25" hidden="1"/>
    <row r="438" ht="11.25" hidden="1"/>
    <row r="439" ht="11.25" hidden="1"/>
    <row r="440" ht="11.25" hidden="1"/>
    <row r="441" ht="11.25" hidden="1"/>
    <row r="442" ht="11.25" hidden="1"/>
    <row r="443" ht="11.25" hidden="1"/>
    <row r="444" ht="11.25" hidden="1"/>
    <row r="445" ht="11.25" hidden="1"/>
    <row r="446" ht="11.25" hidden="1"/>
    <row r="447" ht="11.25" hidden="1"/>
    <row r="448" ht="11.25" hidden="1"/>
    <row r="449" ht="11.25" hidden="1"/>
    <row r="450" ht="11.25" hidden="1"/>
    <row r="451" ht="11.25" hidden="1"/>
    <row r="452" ht="11.25" hidden="1"/>
    <row r="453" ht="11.25" hidden="1"/>
    <row r="454" ht="11.25" hidden="1"/>
    <row r="455" ht="11.25" hidden="1"/>
    <row r="456" ht="11.25" hidden="1"/>
    <row r="457" ht="11.25" hidden="1"/>
    <row r="458" ht="11.25" hidden="1"/>
    <row r="459" ht="11.25" hidden="1"/>
    <row r="460" ht="11.25" hidden="1"/>
    <row r="461" ht="11.25" hidden="1"/>
    <row r="462" ht="11.25" hidden="1"/>
    <row r="463" ht="11.25" hidden="1"/>
    <row r="464" ht="11.25" hidden="1"/>
    <row r="465" ht="11.25" hidden="1"/>
    <row r="466" ht="11.25" hidden="1"/>
    <row r="467" ht="11.25" hidden="1"/>
    <row r="468" ht="11.25" hidden="1"/>
    <row r="469" ht="11.25" hidden="1"/>
    <row r="470" ht="11.25" hidden="1"/>
    <row r="471" ht="11.25" hidden="1"/>
    <row r="472" ht="11.25" hidden="1"/>
    <row r="473" ht="11.25" hidden="1"/>
    <row r="474" ht="11.25" hidden="1"/>
    <row r="475" ht="11.25" hidden="1"/>
    <row r="476" ht="11.25" hidden="1"/>
    <row r="477" ht="11.25" hidden="1"/>
    <row r="478" ht="11.25" hidden="1"/>
    <row r="479" ht="11.25" hidden="1"/>
    <row r="480" ht="11.25" hidden="1"/>
    <row r="481" ht="11.25" hidden="1"/>
    <row r="482" ht="11.25" hidden="1"/>
    <row r="483" ht="11.25" hidden="1"/>
    <row r="484" ht="11.25" hidden="1"/>
    <row r="485" ht="11.25" hidden="1"/>
    <row r="486" ht="11.25" hidden="1"/>
    <row r="487" ht="11.25" hidden="1"/>
    <row r="488" ht="11.25" hidden="1"/>
    <row r="489" ht="11.25" hidden="1"/>
    <row r="490" ht="11.25" hidden="1"/>
    <row r="491" ht="11.25" hidden="1"/>
    <row r="492" ht="11.25" hidden="1"/>
    <row r="493" ht="11.25" hidden="1"/>
    <row r="494" ht="11.25" hidden="1"/>
    <row r="495" ht="11.25" hidden="1"/>
    <row r="496" ht="11.25" hidden="1"/>
    <row r="497" ht="11.25" hidden="1"/>
    <row r="498" ht="11.25" hidden="1"/>
    <row r="499" ht="11.25" hidden="1"/>
    <row r="500" ht="11.25" hidden="1"/>
    <row r="501" ht="11.25" hidden="1"/>
    <row r="502" ht="11.25" hidden="1"/>
    <row r="503" ht="11.25" hidden="1"/>
    <row r="504" ht="11.25" hidden="1"/>
    <row r="505" ht="11.25" hidden="1"/>
    <row r="506" ht="11.25" hidden="1"/>
    <row r="507" ht="11.25" hidden="1"/>
    <row r="508" ht="11.25" hidden="1"/>
    <row r="509" ht="11.25" hidden="1"/>
    <row r="510" ht="11.25" hidden="1"/>
    <row r="511" ht="11.25" hidden="1"/>
    <row r="512" ht="11.25" hidden="1"/>
    <row r="513" ht="11.25" hidden="1"/>
    <row r="514" ht="11.25" hidden="1"/>
    <row r="515" ht="11.25" hidden="1"/>
    <row r="516" ht="11.25" hidden="1"/>
    <row r="517" ht="11.25" hidden="1"/>
    <row r="518" ht="11.25" hidden="1"/>
    <row r="519" ht="11.25" hidden="1"/>
    <row r="520" ht="11.25" hidden="1"/>
    <row r="521" ht="11.25" hidden="1"/>
    <row r="522" ht="11.25" hidden="1"/>
    <row r="523" ht="11.25" hidden="1"/>
    <row r="524" ht="11.25" hidden="1"/>
    <row r="525" ht="11.25" hidden="1"/>
    <row r="526" ht="11.25" hidden="1"/>
    <row r="527" ht="11.25" hidden="1"/>
    <row r="528" ht="11.25" hidden="1"/>
    <row r="529" ht="11.25" hidden="1"/>
    <row r="530" ht="11.25" hidden="1"/>
    <row r="531" ht="11.25" hidden="1"/>
    <row r="532" ht="11.25" hidden="1"/>
    <row r="533" ht="11.25" hidden="1"/>
    <row r="534" ht="11.25" hidden="1"/>
    <row r="535" ht="11.25" hidden="1"/>
    <row r="536" ht="11.25" hidden="1"/>
    <row r="537" ht="11.25" hidden="1"/>
    <row r="538" ht="11.25" hidden="1"/>
    <row r="539" ht="11.25" hidden="1"/>
    <row r="540" ht="11.25" hidden="1"/>
    <row r="541" ht="11.25" hidden="1"/>
    <row r="542" ht="11.25" hidden="1"/>
    <row r="543" ht="11.25" hidden="1"/>
    <row r="544" ht="11.25" hidden="1"/>
    <row r="545" ht="11.25" hidden="1"/>
    <row r="546" ht="11.25" hidden="1"/>
    <row r="547" ht="11.25" hidden="1"/>
    <row r="548" ht="11.25" hidden="1"/>
    <row r="549" ht="11.25" hidden="1"/>
    <row r="550" ht="11.25" hidden="1"/>
    <row r="551" ht="11.25" hidden="1"/>
    <row r="552" ht="11.25" hidden="1"/>
    <row r="553" ht="11.25" hidden="1"/>
    <row r="554" ht="11.25" hidden="1"/>
    <row r="555" ht="11.25" hidden="1"/>
    <row r="556" ht="11.25" hidden="1"/>
    <row r="557" ht="11.25" hidden="1"/>
    <row r="558" ht="11.25" hidden="1"/>
    <row r="559" ht="11.25" hidden="1"/>
    <row r="560" ht="11.25" hidden="1"/>
    <row r="561" ht="11.25" hidden="1"/>
    <row r="562" ht="11.25" hidden="1"/>
    <row r="563" ht="11.25" hidden="1"/>
    <row r="564" ht="11.25" hidden="1"/>
    <row r="565" ht="11.25" hidden="1"/>
    <row r="566" ht="11.25" hidden="1"/>
    <row r="567" ht="11.25" hidden="1"/>
    <row r="568" ht="11.25" hidden="1"/>
    <row r="569" ht="11.25" hidden="1"/>
    <row r="570" ht="11.25" hidden="1"/>
    <row r="571" ht="11.25" hidden="1"/>
    <row r="572" ht="11.25" hidden="1"/>
    <row r="573" ht="11.25" hidden="1"/>
    <row r="574" ht="11.25" hidden="1"/>
    <row r="575" ht="11.25" hidden="1"/>
    <row r="576" ht="11.25" hidden="1"/>
    <row r="577" ht="11.25" hidden="1"/>
    <row r="578" ht="11.25" hidden="1"/>
    <row r="579" ht="11.25" hidden="1"/>
    <row r="580" ht="11.25" hidden="1"/>
    <row r="581" ht="11.25" hidden="1"/>
    <row r="582" ht="11.25" hidden="1"/>
    <row r="583" ht="11.25" hidden="1"/>
    <row r="584" ht="11.25" hidden="1"/>
    <row r="585" ht="11.25" hidden="1"/>
    <row r="586" ht="11.25" hidden="1"/>
    <row r="587" ht="11.25" hidden="1"/>
    <row r="588" ht="11.25" hidden="1"/>
    <row r="589" ht="11.25" hidden="1"/>
    <row r="590" ht="11.25" hidden="1"/>
    <row r="591" ht="11.25" hidden="1"/>
    <row r="592" ht="11.25" hidden="1"/>
    <row r="593" ht="11.25" hidden="1"/>
    <row r="594" ht="11.25" hidden="1"/>
    <row r="595" ht="11.25" hidden="1"/>
    <row r="596" ht="11.25" hidden="1"/>
    <row r="597" ht="11.25" hidden="1"/>
    <row r="598" ht="11.25" hidden="1"/>
    <row r="599" ht="11.25" hidden="1"/>
    <row r="600" ht="11.25" hidden="1"/>
    <row r="601" ht="11.25" hidden="1"/>
    <row r="602" ht="11.25" hidden="1"/>
    <row r="603" ht="11.25" hidden="1"/>
    <row r="604" ht="11.25" hidden="1"/>
    <row r="605" ht="11.25" hidden="1"/>
    <row r="606" ht="11.25" hidden="1"/>
    <row r="607" ht="11.25" hidden="1"/>
    <row r="608" ht="11.25" hidden="1"/>
    <row r="609" ht="11.25" hidden="1"/>
    <row r="610" ht="11.25" hidden="1"/>
    <row r="611" ht="11.25" hidden="1"/>
    <row r="612" ht="11.25" hidden="1"/>
    <row r="613" ht="11.25" hidden="1"/>
    <row r="614" ht="11.25" hidden="1"/>
    <row r="615" ht="11.25" hidden="1"/>
    <row r="616" ht="11.25" hidden="1"/>
    <row r="617" ht="11.25" hidden="1"/>
    <row r="618" ht="11.25" hidden="1"/>
    <row r="619" ht="11.25" hidden="1"/>
    <row r="620" ht="11.25" hidden="1"/>
    <row r="621" ht="11.25" hidden="1"/>
    <row r="622" ht="11.25" hidden="1"/>
    <row r="623" ht="11.25" hidden="1"/>
    <row r="624" ht="11.25" hidden="1"/>
    <row r="625" ht="11.25" hidden="1"/>
    <row r="626" ht="11.25" hidden="1"/>
    <row r="627" ht="11.25" hidden="1"/>
    <row r="628" ht="11.25" hidden="1"/>
    <row r="629" ht="11.25" hidden="1"/>
    <row r="630" ht="11.25" hidden="1"/>
    <row r="631" ht="11.25" hidden="1"/>
    <row r="632" ht="11.25" hidden="1"/>
    <row r="633" ht="11.25" hidden="1"/>
    <row r="634" ht="11.25" hidden="1"/>
    <row r="635" ht="11.25" hidden="1"/>
    <row r="636" ht="11.25" hidden="1"/>
    <row r="637" ht="11.25" hidden="1"/>
    <row r="638" ht="11.25" hidden="1"/>
    <row r="639" ht="11.25" hidden="1"/>
    <row r="640" ht="11.25" hidden="1"/>
    <row r="641" ht="11.25" hidden="1"/>
    <row r="642" ht="11.25" hidden="1"/>
    <row r="643" ht="11.25" hidden="1"/>
    <row r="644" ht="11.25" hidden="1"/>
    <row r="645" ht="11.25" hidden="1"/>
    <row r="646" ht="11.25" hidden="1"/>
    <row r="647" ht="11.25" hidden="1"/>
    <row r="648" ht="11.25" hidden="1"/>
    <row r="649" ht="11.25" hidden="1"/>
    <row r="650" ht="11.25" hidden="1"/>
    <row r="651" ht="11.25" hidden="1"/>
    <row r="652" ht="11.25" hidden="1"/>
    <row r="653" ht="11.25" hidden="1"/>
    <row r="654" ht="11.25" hidden="1"/>
    <row r="655" ht="11.25" hidden="1"/>
    <row r="656" ht="11.25" hidden="1"/>
    <row r="657" ht="11.25" hidden="1"/>
    <row r="658" ht="11.25" hidden="1"/>
    <row r="659" ht="11.25" hidden="1"/>
    <row r="660" ht="11.25" hidden="1"/>
    <row r="661" ht="11.25" hidden="1"/>
    <row r="662" ht="11.25" hidden="1"/>
    <row r="663" ht="11.25" hidden="1"/>
    <row r="664" ht="11.25" hidden="1"/>
    <row r="665" ht="11.25" hidden="1"/>
    <row r="666" ht="11.25" hidden="1"/>
    <row r="667" ht="11.25" hidden="1"/>
    <row r="668" ht="11.25" hidden="1"/>
    <row r="669" ht="11.25" hidden="1"/>
    <row r="670" ht="11.25" hidden="1"/>
    <row r="671" ht="11.25" hidden="1"/>
    <row r="672" ht="11.25" hidden="1"/>
    <row r="673" ht="11.25" hidden="1"/>
    <row r="674" ht="11.25" hidden="1"/>
    <row r="675" ht="11.25" hidden="1"/>
    <row r="676" ht="11.25" hidden="1"/>
    <row r="677" ht="11.25" hidden="1"/>
    <row r="678" ht="11.25" hidden="1"/>
    <row r="679" ht="11.25" hidden="1"/>
    <row r="680" ht="11.25" hidden="1"/>
    <row r="681" ht="11.25" hidden="1"/>
    <row r="682" ht="11.25" hidden="1"/>
    <row r="683" ht="11.25" hidden="1"/>
    <row r="684" ht="11.25" hidden="1"/>
    <row r="685" ht="11.25" hidden="1"/>
    <row r="686" ht="11.25" hidden="1"/>
    <row r="687" ht="11.25" hidden="1"/>
    <row r="688" ht="11.25" hidden="1"/>
    <row r="689" ht="11.25" hidden="1"/>
    <row r="690" ht="11.25" hidden="1"/>
    <row r="691" ht="11.25" hidden="1"/>
    <row r="692" ht="11.25" hidden="1"/>
    <row r="693" ht="11.25" hidden="1"/>
    <row r="694" ht="11.25" hidden="1"/>
    <row r="695" ht="11.25" hidden="1"/>
    <row r="696" ht="11.25" hidden="1"/>
    <row r="697" ht="11.25" hidden="1"/>
    <row r="698" ht="11.25" hidden="1"/>
    <row r="699" ht="11.25" hidden="1"/>
    <row r="700" ht="11.25" hidden="1"/>
    <row r="701" ht="11.25" hidden="1"/>
    <row r="702" ht="11.25" hidden="1"/>
    <row r="703" ht="11.25" hidden="1"/>
    <row r="704" ht="11.25" hidden="1"/>
    <row r="705" ht="11.25" hidden="1"/>
    <row r="706" ht="11.25" hidden="1"/>
    <row r="707" ht="11.25" hidden="1"/>
    <row r="708" ht="11.25" hidden="1"/>
    <row r="709" ht="11.25" hidden="1"/>
    <row r="710" ht="11.25" hidden="1"/>
    <row r="711" ht="11.25" hidden="1"/>
    <row r="712" ht="11.25" hidden="1"/>
    <row r="713" ht="11.25" hidden="1"/>
    <row r="714" ht="11.25" hidden="1"/>
    <row r="715" ht="11.25" hidden="1"/>
    <row r="716" ht="11.25" hidden="1"/>
    <row r="717" ht="11.25" hidden="1"/>
    <row r="718" ht="11.25" hidden="1"/>
    <row r="719" ht="11.25" hidden="1"/>
    <row r="720" ht="11.25" hidden="1"/>
    <row r="721" ht="11.25" hidden="1"/>
    <row r="722" ht="11.25" hidden="1"/>
    <row r="723" ht="11.25" hidden="1"/>
    <row r="724" ht="11.25" hidden="1"/>
    <row r="725" ht="11.25" hidden="1"/>
    <row r="726" ht="11.25" hidden="1"/>
    <row r="727" ht="11.25" hidden="1"/>
    <row r="728" ht="11.25" hidden="1"/>
    <row r="729" ht="11.25" hidden="1"/>
    <row r="730" ht="11.25" hidden="1"/>
    <row r="731" ht="11.25" hidden="1"/>
    <row r="732" ht="11.25" hidden="1"/>
    <row r="733" ht="11.25" hidden="1"/>
    <row r="734" ht="11.25" hidden="1"/>
    <row r="735" ht="11.25" hidden="1"/>
    <row r="736" ht="11.25" hidden="1"/>
    <row r="737" ht="11.25" hidden="1"/>
    <row r="738" ht="11.25" hidden="1"/>
    <row r="739" ht="11.25" hidden="1"/>
    <row r="740" ht="11.25" hidden="1"/>
    <row r="741" ht="11.25" hidden="1"/>
    <row r="742" ht="11.25" hidden="1"/>
    <row r="743" ht="11.25" hidden="1"/>
    <row r="744" ht="11.25" hidden="1"/>
    <row r="745" ht="11.25" hidden="1"/>
    <row r="746" ht="11.25" hidden="1"/>
    <row r="747" ht="11.25" hidden="1"/>
    <row r="748" ht="11.25" hidden="1"/>
    <row r="749" ht="11.25" hidden="1"/>
    <row r="750" ht="11.25" hidden="1"/>
    <row r="751" ht="11.25" hidden="1"/>
    <row r="752" ht="11.25" hidden="1"/>
    <row r="753" ht="11.25" hidden="1"/>
    <row r="754" ht="11.25" hidden="1"/>
    <row r="755" ht="11.25" hidden="1"/>
    <row r="756" ht="11.25" hidden="1"/>
    <row r="757" ht="11.25" hidden="1"/>
    <row r="758" ht="11.25" hidden="1"/>
    <row r="759" ht="11.25" hidden="1"/>
    <row r="760" ht="11.25" hidden="1"/>
    <row r="761" ht="11.25" hidden="1"/>
    <row r="762" ht="11.25" hidden="1"/>
    <row r="763" ht="11.25" hidden="1"/>
    <row r="764" ht="11.25" hidden="1"/>
    <row r="765" ht="11.25" hidden="1"/>
    <row r="766" ht="11.25" hidden="1"/>
    <row r="767" ht="11.25" hidden="1"/>
    <row r="768" ht="11.25" hidden="1"/>
    <row r="769" ht="11.25" hidden="1"/>
    <row r="770" ht="11.25" hidden="1"/>
    <row r="771" ht="11.25" hidden="1"/>
    <row r="772" ht="11.25" hidden="1"/>
    <row r="773" ht="11.25" hidden="1"/>
    <row r="774" ht="11.25" hidden="1"/>
    <row r="775" ht="11.25" hidden="1"/>
    <row r="776" ht="11.25" hidden="1"/>
    <row r="777" ht="11.25" hidden="1"/>
    <row r="778" ht="11.25" hidden="1"/>
    <row r="779" ht="11.25" hidden="1"/>
    <row r="780" ht="11.25" hidden="1"/>
    <row r="781" ht="11.25" hidden="1"/>
    <row r="782" ht="11.25" hidden="1"/>
    <row r="783" ht="11.25" hidden="1"/>
    <row r="784" ht="11.25" hidden="1"/>
    <row r="785" ht="11.25" hidden="1"/>
    <row r="786" ht="11.25" hidden="1"/>
    <row r="787" ht="11.25" hidden="1"/>
    <row r="788" ht="11.25" hidden="1"/>
    <row r="789" ht="11.25" hidden="1"/>
    <row r="790" ht="11.25" hidden="1"/>
    <row r="791" ht="11.25" hidden="1"/>
    <row r="792" ht="11.25" hidden="1"/>
    <row r="793" ht="11.25" hidden="1"/>
    <row r="794" ht="11.25" hidden="1"/>
    <row r="795" ht="11.25" hidden="1"/>
    <row r="796" ht="11.25" hidden="1"/>
    <row r="797" ht="11.25" hidden="1"/>
    <row r="798" ht="11.25" hidden="1"/>
    <row r="799" ht="11.25" hidden="1"/>
    <row r="800" ht="11.25" hidden="1"/>
    <row r="801" ht="11.25" hidden="1"/>
    <row r="802" ht="11.25" hidden="1"/>
    <row r="803" ht="11.25" hidden="1"/>
    <row r="804" ht="11.25" hidden="1"/>
    <row r="805" ht="11.25" hidden="1"/>
    <row r="806" ht="11.25" hidden="1"/>
    <row r="807" ht="11.25" hidden="1"/>
    <row r="808" ht="11.25" hidden="1"/>
    <row r="809" ht="11.25" hidden="1"/>
    <row r="810" ht="11.25" hidden="1"/>
    <row r="811" ht="11.25" hidden="1"/>
    <row r="812" ht="11.25" hidden="1"/>
    <row r="813" ht="11.25" hidden="1"/>
    <row r="814" ht="11.25" hidden="1"/>
    <row r="815" ht="11.25" hidden="1"/>
    <row r="816" ht="11.25" hidden="1"/>
    <row r="817" ht="11.25" hidden="1"/>
    <row r="818" ht="11.25" hidden="1"/>
    <row r="819" ht="11.25" hidden="1"/>
    <row r="820" ht="11.25" hidden="1"/>
    <row r="821" ht="11.25" hidden="1"/>
    <row r="822" ht="11.25" hidden="1"/>
    <row r="823" ht="11.25" hidden="1"/>
    <row r="824" ht="11.25" hidden="1"/>
    <row r="825" ht="11.25" hidden="1"/>
    <row r="826" ht="11.25" hidden="1"/>
    <row r="827" ht="11.25" hidden="1"/>
    <row r="828" ht="11.25" hidden="1"/>
    <row r="829" ht="11.25" hidden="1"/>
    <row r="830" ht="11.25" hidden="1"/>
    <row r="831" ht="11.25" hidden="1"/>
    <row r="832" ht="11.25" hidden="1"/>
    <row r="833" ht="11.25" hidden="1"/>
    <row r="834" ht="11.25" hidden="1"/>
    <row r="835" ht="11.25" hidden="1"/>
    <row r="836" ht="11.25" hidden="1"/>
    <row r="837" ht="11.25" hidden="1"/>
    <row r="838" ht="11.25" hidden="1"/>
    <row r="839" ht="11.25" hidden="1"/>
    <row r="840" ht="11.25" hidden="1"/>
    <row r="841" ht="11.25" hidden="1"/>
    <row r="842" ht="11.25" hidden="1"/>
    <row r="843" ht="11.25" hidden="1"/>
    <row r="844" ht="11.25" hidden="1"/>
    <row r="845" ht="11.25" hidden="1"/>
    <row r="846" ht="11.25" hidden="1"/>
    <row r="847" ht="11.25" hidden="1"/>
    <row r="848" ht="11.25" hidden="1"/>
    <row r="849" ht="11.25" hidden="1"/>
    <row r="850" ht="11.25" hidden="1"/>
    <row r="851" ht="11.25" hidden="1"/>
    <row r="852" ht="11.25" hidden="1"/>
    <row r="853" ht="11.25" hidden="1"/>
    <row r="854" ht="11.25" hidden="1"/>
    <row r="855" ht="11.25" hidden="1"/>
    <row r="856" ht="11.25" hidden="1"/>
    <row r="857" ht="11.25" hidden="1"/>
    <row r="858" ht="11.25" hidden="1"/>
    <row r="859" ht="11.25" hidden="1"/>
    <row r="860" ht="11.25" hidden="1"/>
    <row r="861" ht="11.25" hidden="1"/>
    <row r="862" ht="11.25" hidden="1"/>
    <row r="863" ht="11.25" hidden="1"/>
    <row r="864" ht="11.25" hidden="1"/>
    <row r="865" ht="11.25" hidden="1"/>
    <row r="866" ht="11.25" hidden="1"/>
    <row r="867" ht="11.25" hidden="1"/>
    <row r="868" ht="11.25" hidden="1"/>
    <row r="869" ht="11.25" hidden="1"/>
    <row r="870" ht="11.25" hidden="1"/>
    <row r="871" ht="11.25" hidden="1"/>
    <row r="872" ht="11.25" hidden="1"/>
    <row r="873" ht="11.25" hidden="1"/>
    <row r="874" ht="11.25" hidden="1"/>
    <row r="875" ht="11.25" hidden="1"/>
    <row r="876" ht="11.25" hidden="1"/>
    <row r="877" ht="11.25" hidden="1"/>
    <row r="878" ht="11.25" hidden="1"/>
    <row r="879" ht="11.25" hidden="1"/>
    <row r="880" ht="11.25" hidden="1"/>
    <row r="881" ht="11.25" hidden="1"/>
    <row r="882" ht="11.25" hidden="1"/>
    <row r="883" ht="11.25" hidden="1"/>
    <row r="884" ht="11.25" hidden="1"/>
    <row r="885" ht="11.25" hidden="1"/>
    <row r="886" ht="11.25" hidden="1"/>
    <row r="887" ht="11.25" hidden="1"/>
    <row r="888" ht="11.25" hidden="1"/>
    <row r="889" ht="11.25" hidden="1"/>
    <row r="890" ht="11.25" hidden="1"/>
    <row r="891" ht="11.25" hidden="1"/>
    <row r="892" ht="11.25" hidden="1"/>
    <row r="893" ht="11.25" hidden="1"/>
    <row r="894" ht="11.25" hidden="1"/>
    <row r="895" ht="11.25" hidden="1"/>
    <row r="896" ht="11.25" hidden="1"/>
    <row r="897" ht="11.25" hidden="1"/>
    <row r="898" ht="11.25" hidden="1"/>
    <row r="899" ht="11.25" hidden="1"/>
    <row r="900" ht="11.25" hidden="1"/>
    <row r="901" ht="11.25" hidden="1"/>
    <row r="902" ht="11.25" hidden="1"/>
    <row r="903" ht="11.25" hidden="1"/>
    <row r="904" ht="11.25" hidden="1"/>
    <row r="905" ht="11.25" hidden="1"/>
    <row r="906" ht="11.25" hidden="1"/>
    <row r="907" ht="11.25" hidden="1"/>
    <row r="908" ht="11.25" hidden="1"/>
    <row r="909" ht="11.25" hidden="1"/>
    <row r="910" ht="11.25" hidden="1"/>
    <row r="911" ht="11.25" hidden="1"/>
    <row r="912" ht="11.25" hidden="1"/>
    <row r="913" ht="11.25" hidden="1"/>
    <row r="914" ht="11.25" hidden="1"/>
    <row r="915" ht="11.25" hidden="1"/>
    <row r="916" ht="11.25" hidden="1"/>
    <row r="917" ht="11.25" hidden="1"/>
    <row r="918" ht="11.25" hidden="1"/>
    <row r="919" ht="11.25" hidden="1"/>
    <row r="920" ht="11.25" hidden="1"/>
    <row r="921" ht="11.25" hidden="1"/>
    <row r="922" ht="11.25" hidden="1"/>
    <row r="923" ht="11.25" hidden="1"/>
    <row r="924" ht="11.25" hidden="1"/>
    <row r="925" ht="11.25" hidden="1"/>
    <row r="926" ht="11.25" hidden="1"/>
    <row r="927" ht="11.25" hidden="1"/>
    <row r="928" ht="11.25" hidden="1"/>
    <row r="929" ht="11.25" hidden="1"/>
    <row r="930" ht="11.25" hidden="1"/>
    <row r="931" ht="11.25" hidden="1"/>
    <row r="932" ht="11.25" hidden="1"/>
    <row r="933" ht="11.25" hidden="1"/>
    <row r="934" ht="11.25" hidden="1"/>
    <row r="935" ht="11.25" hidden="1"/>
    <row r="936" ht="11.25" hidden="1"/>
    <row r="937" ht="11.25" hidden="1"/>
    <row r="938" ht="11.25" hidden="1"/>
    <row r="939" ht="11.25" hidden="1"/>
    <row r="940" ht="11.25" hidden="1"/>
    <row r="941" ht="11.25" hidden="1"/>
    <row r="942" ht="11.25" hidden="1"/>
    <row r="943" ht="11.25" hidden="1"/>
    <row r="944" ht="11.25" hidden="1"/>
    <row r="945" ht="11.25" hidden="1"/>
    <row r="946" ht="11.25" hidden="1"/>
    <row r="947" ht="11.25" hidden="1"/>
    <row r="948" ht="11.25" hidden="1"/>
    <row r="949" ht="11.25" hidden="1"/>
    <row r="950" ht="11.25" hidden="1"/>
    <row r="951" ht="11.25" hidden="1"/>
    <row r="952" ht="11.25" hidden="1"/>
    <row r="953" ht="11.25" hidden="1"/>
    <row r="954" ht="11.25" hidden="1"/>
    <row r="955" ht="11.25" hidden="1"/>
    <row r="956" ht="11.25" hidden="1"/>
    <row r="957" ht="11.25" hidden="1"/>
    <row r="958" ht="11.25" hidden="1"/>
    <row r="959" ht="11.25" hidden="1"/>
    <row r="960" ht="11.25" hidden="1"/>
    <row r="961" ht="11.25" hidden="1"/>
    <row r="962" ht="11.25" hidden="1"/>
    <row r="963" ht="11.25" hidden="1"/>
    <row r="964" ht="11.25" hidden="1"/>
    <row r="965" ht="11.25" hidden="1"/>
    <row r="966" ht="11.25" hidden="1"/>
    <row r="967" ht="11.25" hidden="1"/>
    <row r="968" ht="11.25" hidden="1"/>
    <row r="969" ht="11.25" hidden="1"/>
    <row r="970" ht="11.25" hidden="1"/>
    <row r="971" ht="11.25" hidden="1"/>
    <row r="972" ht="11.25" hidden="1"/>
    <row r="973" ht="11.25" hidden="1"/>
    <row r="974" ht="11.25" hidden="1"/>
    <row r="975" ht="11.25" hidden="1"/>
    <row r="976" ht="11.25" hidden="1"/>
    <row r="977" ht="11.25" hidden="1"/>
    <row r="978" ht="11.25" hidden="1"/>
    <row r="979" ht="11.25" hidden="1"/>
    <row r="980" ht="11.25" hidden="1"/>
    <row r="981" ht="11.25" hidden="1"/>
    <row r="982" ht="11.25" hidden="1"/>
    <row r="983" ht="11.25" hidden="1"/>
    <row r="984" ht="11.25" hidden="1"/>
    <row r="985" ht="11.25" hidden="1"/>
    <row r="986" ht="11.25" hidden="1"/>
    <row r="987" ht="11.25" hidden="1"/>
    <row r="988" ht="11.25" hidden="1"/>
    <row r="989" ht="11.25" hidden="1"/>
    <row r="990" ht="11.25" hidden="1"/>
    <row r="991" ht="11.25" hidden="1"/>
    <row r="992" ht="11.25" hidden="1"/>
    <row r="993" ht="11.25" hidden="1"/>
    <row r="994" ht="11.25" hidden="1"/>
    <row r="995" ht="11.25" hidden="1"/>
    <row r="996" ht="11.25" hidden="1"/>
    <row r="997" ht="11.25" hidden="1"/>
    <row r="998" ht="11.25" hidden="1"/>
    <row r="999" ht="11.25" hidden="1"/>
    <row r="1000" ht="13.5" customHeight="1">
      <c r="E1000" s="10" t="s">
        <v>372</v>
      </c>
    </row>
    <row r="1001" spans="5:32" ht="22.5" customHeight="1">
      <c r="E1001" s="235" t="s">
        <v>68</v>
      </c>
      <c r="F1001" s="235"/>
      <c r="G1001" s="235"/>
      <c r="H1001" s="235"/>
      <c r="I1001" s="235"/>
      <c r="J1001" s="235"/>
      <c r="K1001" s="235"/>
      <c r="L1001" s="235"/>
      <c r="M1001" s="235"/>
      <c r="N1001" s="235"/>
      <c r="O1001" s="235"/>
      <c r="P1001" s="235"/>
      <c r="Q1001" s="235"/>
      <c r="R1001" s="235"/>
      <c r="S1001" s="235"/>
      <c r="T1001" s="235"/>
      <c r="U1001" s="235"/>
      <c r="V1001" s="235"/>
      <c r="W1001" s="235"/>
      <c r="X1001" s="235"/>
      <c r="Y1001" s="235"/>
      <c r="Z1001" s="235"/>
      <c r="AA1001" s="235"/>
      <c r="AB1001" s="235"/>
      <c r="AC1001" s="235"/>
      <c r="AD1001" s="235"/>
      <c r="AE1001" s="235"/>
      <c r="AF1001" s="235"/>
    </row>
    <row r="1002" spans="5:32" ht="16.5" customHeight="1">
      <c r="E1002" s="235"/>
      <c r="F1002" s="235"/>
      <c r="G1002" s="235"/>
      <c r="H1002" s="235"/>
      <c r="I1002" s="235"/>
      <c r="J1002" s="235"/>
      <c r="K1002" s="235"/>
      <c r="L1002" s="235"/>
      <c r="M1002" s="235"/>
      <c r="N1002" s="235"/>
      <c r="O1002" s="235"/>
      <c r="P1002" s="235"/>
      <c r="Q1002" s="235"/>
      <c r="R1002" s="235"/>
      <c r="S1002" s="235"/>
      <c r="T1002" s="235"/>
      <c r="U1002" s="235"/>
      <c r="V1002" s="235"/>
      <c r="W1002" s="235"/>
      <c r="X1002" s="235"/>
      <c r="Y1002" s="235"/>
      <c r="Z1002" s="235"/>
      <c r="AA1002" s="235"/>
      <c r="AB1002" s="235"/>
      <c r="AC1002" s="235"/>
      <c r="AD1002" s="235"/>
      <c r="AE1002" s="235"/>
      <c r="AF1002" s="235"/>
    </row>
    <row r="1003" spans="1:31" s="22" customFormat="1" ht="19.5" customHeight="1">
      <c r="A1003" s="19"/>
      <c r="E1003" s="20" t="s">
        <v>70</v>
      </c>
      <c r="F1003" s="21"/>
      <c r="G1003" s="22" t="s">
        <v>387</v>
      </c>
      <c r="H1003" s="186" t="s">
        <v>1</v>
      </c>
      <c r="N1003" s="185"/>
      <c r="W1003" s="6"/>
      <c r="Y1003" s="23"/>
      <c r="Z1003" s="190"/>
      <c r="AA1003" s="188"/>
      <c r="AB1003" s="190"/>
      <c r="AC1003" s="188"/>
      <c r="AD1003" s="190"/>
      <c r="AE1003" s="188"/>
    </row>
    <row r="1004" spans="1:31" s="22" customFormat="1" ht="19.5" customHeight="1">
      <c r="A1004" s="19"/>
      <c r="E1004" s="20" t="s">
        <v>166</v>
      </c>
      <c r="G1004" s="22" t="s">
        <v>387</v>
      </c>
      <c r="H1004" s="7" t="s">
        <v>740</v>
      </c>
      <c r="I1004" s="22" t="s">
        <v>69</v>
      </c>
      <c r="N1004" s="7" t="s">
        <v>740</v>
      </c>
      <c r="O1004" s="22" t="s">
        <v>2</v>
      </c>
      <c r="W1004" s="6"/>
      <c r="Y1004" s="23" t="s">
        <v>167</v>
      </c>
      <c r="Z1004" s="184"/>
      <c r="AA1004" s="24" t="s">
        <v>752</v>
      </c>
      <c r="AB1004" s="184"/>
      <c r="AC1004" s="24" t="s">
        <v>753</v>
      </c>
      <c r="AD1004" s="184"/>
      <c r="AE1004" s="24" t="s">
        <v>754</v>
      </c>
    </row>
    <row r="1005" spans="1:6" s="22" customFormat="1" ht="19.5" customHeight="1">
      <c r="A1005" s="19"/>
      <c r="E1005" s="20" t="s">
        <v>784</v>
      </c>
      <c r="F1005" s="21"/>
    </row>
    <row r="1006" spans="1:31" s="22" customFormat="1" ht="19.5" customHeight="1">
      <c r="A1006" s="19"/>
      <c r="E1006" s="20"/>
      <c r="F1006" s="21" t="s">
        <v>631</v>
      </c>
      <c r="G1006" s="25" t="s">
        <v>387</v>
      </c>
      <c r="H1006" s="238" t="e">
        <f>IF(VLOOKUP("建築主1_氏名1_変更",$1:$999,2,FALSE)="",VLOOKUP("建築主1_氏名2_変更",$1:$999,2,FALSE),CONCATENATE(VLOOKUP("建築主1_氏名1_変更",$1:$999,2,FALSE),"　",VLOOKUP("建築主1_氏名2_変更",$1:$999,2,FALSE)))</f>
        <v>#REF!</v>
      </c>
      <c r="I1006" s="238"/>
      <c r="J1006" s="238"/>
      <c r="K1006" s="238"/>
      <c r="L1006" s="238"/>
      <c r="M1006" s="238"/>
      <c r="N1006" s="238"/>
      <c r="O1006" s="238"/>
      <c r="P1006" s="238"/>
      <c r="Q1006" s="238"/>
      <c r="R1006" s="238"/>
      <c r="S1006" s="238"/>
      <c r="T1006" s="238"/>
      <c r="U1006" s="238"/>
      <c r="V1006" s="238"/>
      <c r="W1006" s="238"/>
      <c r="X1006" s="238"/>
      <c r="Y1006" s="238"/>
      <c r="AA1006" s="6" t="s">
        <v>615</v>
      </c>
      <c r="AB1006" s="238" t="e">
        <f>VLOOKUP("建築主1_電話番号_変更",$1:$999,2,FALSE)</f>
        <v>#REF!</v>
      </c>
      <c r="AC1006" s="238"/>
      <c r="AD1006" s="238"/>
      <c r="AE1006" s="238"/>
    </row>
    <row r="1007" spans="1:31" s="22" customFormat="1" ht="19.5" customHeight="1">
      <c r="A1007" s="19"/>
      <c r="E1007" s="20"/>
      <c r="F1007" s="21" t="s">
        <v>759</v>
      </c>
      <c r="G1007" s="25" t="s">
        <v>387</v>
      </c>
      <c r="H1007" s="239" t="e">
        <f>CONCATENATE(VLOOKUP("建築主1_住所1_変更",$1:$999,2,FALSE),VLOOKUP("建築主1_住所2_変更",$1:$999,2,FALSE),"　",VLOOKUP("建築主1_住所3_変更",$1:$999,2,FALSE))</f>
        <v>#REF!</v>
      </c>
      <c r="I1007" s="239"/>
      <c r="J1007" s="239"/>
      <c r="K1007" s="239"/>
      <c r="L1007" s="239"/>
      <c r="M1007" s="239"/>
      <c r="N1007" s="239"/>
      <c r="O1007" s="239"/>
      <c r="P1007" s="239"/>
      <c r="Q1007" s="239"/>
      <c r="R1007" s="239"/>
      <c r="S1007" s="239"/>
      <c r="T1007" s="239"/>
      <c r="U1007" s="239"/>
      <c r="V1007" s="239"/>
      <c r="W1007" s="239"/>
      <c r="X1007" s="239"/>
      <c r="Y1007" s="239"/>
      <c r="AA1007" s="6" t="s">
        <v>666</v>
      </c>
      <c r="AB1007" s="238" t="e">
        <f>VLOOKUP("建築主1_FAX番号_変更",$1:$999,2,FALSE)</f>
        <v>#REF!</v>
      </c>
      <c r="AC1007" s="238"/>
      <c r="AD1007" s="238"/>
      <c r="AE1007" s="238"/>
    </row>
    <row r="1008" spans="1:6" s="22" customFormat="1" ht="11.25" customHeight="1">
      <c r="A1008" s="19"/>
      <c r="E1008" s="26"/>
      <c r="F1008" s="21"/>
    </row>
    <row r="1009" spans="1:37" s="22" customFormat="1" ht="19.5" customHeight="1">
      <c r="A1009" s="19"/>
      <c r="E1009" s="20" t="s">
        <v>170</v>
      </c>
      <c r="G1009" s="25" t="s">
        <v>387</v>
      </c>
      <c r="H1009" s="7" t="e">
        <f>VLOOKUP("同時申請_住宅性能評価",$1:$999,2,FALSE)</f>
        <v>#REF!</v>
      </c>
      <c r="I1009" s="22" t="s">
        <v>771</v>
      </c>
      <c r="O1009" s="7" t="e">
        <f>VLOOKUP("同時申請_フラット35",$1:$999,2,FALSE)</f>
        <v>#REF!</v>
      </c>
      <c r="P1009" s="22" t="s">
        <v>458</v>
      </c>
      <c r="Z1009" s="7" t="e">
        <f>VLOOKUP("同時申請_住宅保証制度",$1:$999,2,FALSE)</f>
        <v>#REF!</v>
      </c>
      <c r="AA1009" s="22" t="s">
        <v>471</v>
      </c>
      <c r="AK1009" s="25"/>
    </row>
    <row r="1010" spans="1:6" s="22" customFormat="1" ht="11.25" customHeight="1">
      <c r="A1010" s="19"/>
      <c r="E1010" s="20"/>
      <c r="F1010" s="21"/>
    </row>
    <row r="1011" spans="1:19" s="22" customFormat="1" ht="19.5" customHeight="1">
      <c r="A1011" s="19"/>
      <c r="E1011" s="20" t="s">
        <v>785</v>
      </c>
      <c r="F1011" s="21"/>
      <c r="G1011" s="6" t="s">
        <v>654</v>
      </c>
      <c r="H1011" s="27" t="s">
        <v>671</v>
      </c>
      <c r="I1011" s="28" t="s">
        <v>472</v>
      </c>
      <c r="J1011" s="28"/>
      <c r="K1011" s="28"/>
      <c r="L1011" s="27" t="s">
        <v>740</v>
      </c>
      <c r="M1011" s="28" t="s">
        <v>786</v>
      </c>
      <c r="N1011" s="28"/>
      <c r="O1011" s="28"/>
      <c r="P1011" s="27" t="s">
        <v>740</v>
      </c>
      <c r="Q1011" s="22" t="s">
        <v>473</v>
      </c>
      <c r="S1011" s="22" t="s">
        <v>613</v>
      </c>
    </row>
    <row r="1012" spans="1:31" s="22" customFormat="1" ht="19.5" customHeight="1">
      <c r="A1012" s="19"/>
      <c r="E1012" s="26"/>
      <c r="F1012" s="128" t="s">
        <v>461</v>
      </c>
      <c r="G1012" s="129" t="s">
        <v>387</v>
      </c>
      <c r="H1012" s="155" t="s">
        <v>740</v>
      </c>
      <c r="I1012" s="147" t="s">
        <v>466</v>
      </c>
      <c r="J1012" s="147"/>
      <c r="K1012" s="147"/>
      <c r="L1012" s="154" t="s">
        <v>671</v>
      </c>
      <c r="M1012" s="148" t="s">
        <v>656</v>
      </c>
      <c r="N1012" s="148"/>
      <c r="O1012" s="148"/>
      <c r="P1012" s="148"/>
      <c r="Q1012" s="240" t="s">
        <v>52</v>
      </c>
      <c r="R1012" s="240"/>
      <c r="S1012" s="240"/>
      <c r="T1012" s="240"/>
      <c r="U1012" s="240"/>
      <c r="V1012" s="148" t="s">
        <v>657</v>
      </c>
      <c r="W1012" s="148"/>
      <c r="X1012" s="154" t="s">
        <v>740</v>
      </c>
      <c r="Y1012" s="148" t="s">
        <v>628</v>
      </c>
      <c r="Z1012" s="148"/>
      <c r="AA1012" s="241"/>
      <c r="AB1012" s="241"/>
      <c r="AC1012" s="241"/>
      <c r="AD1012" s="241"/>
      <c r="AE1012" s="149" t="s">
        <v>653</v>
      </c>
    </row>
    <row r="1013" spans="1:31" s="22" customFormat="1" ht="19.5" customHeight="1">
      <c r="A1013" s="19"/>
      <c r="E1013" s="26"/>
      <c r="F1013" s="137" t="s">
        <v>474</v>
      </c>
      <c r="G1013" s="112" t="s">
        <v>387</v>
      </c>
      <c r="H1013" s="220" t="e">
        <f>VLOOKUP("物件名称_計変",$1:$999,2,FALSE)</f>
        <v>#REF!</v>
      </c>
      <c r="I1013" s="221"/>
      <c r="J1013" s="221"/>
      <c r="K1013" s="221"/>
      <c r="L1013" s="221"/>
      <c r="M1013" s="221"/>
      <c r="N1013" s="221"/>
      <c r="O1013" s="221"/>
      <c r="P1013" s="221"/>
      <c r="Q1013" s="221"/>
      <c r="R1013" s="221"/>
      <c r="S1013" s="221"/>
      <c r="T1013" s="221"/>
      <c r="U1013" s="221"/>
      <c r="V1013" s="221"/>
      <c r="W1013" s="221"/>
      <c r="X1013" s="221"/>
      <c r="Y1013" s="221"/>
      <c r="Z1013" s="221"/>
      <c r="AA1013" s="221"/>
      <c r="AB1013" s="221"/>
      <c r="AC1013" s="221"/>
      <c r="AD1013" s="221"/>
      <c r="AE1013" s="222"/>
    </row>
    <row r="1014" spans="1:31" s="22" customFormat="1" ht="19.5" customHeight="1">
      <c r="A1014" s="19"/>
      <c r="E1014" s="26"/>
      <c r="F1014" s="130" t="s">
        <v>672</v>
      </c>
      <c r="G1014" s="131" t="s">
        <v>387</v>
      </c>
      <c r="H1014" s="220" t="e">
        <f>CONCATENATE(VLOOKUP("地名地番_1_計変",$1:$999,2,FALSE),VLOOKUP("地名地番_2_計変",$1:$999,2,FALSE))</f>
        <v>#REF!</v>
      </c>
      <c r="I1014" s="221"/>
      <c r="J1014" s="221"/>
      <c r="K1014" s="221"/>
      <c r="L1014" s="221"/>
      <c r="M1014" s="221"/>
      <c r="N1014" s="221"/>
      <c r="O1014" s="221"/>
      <c r="P1014" s="221"/>
      <c r="Q1014" s="221"/>
      <c r="R1014" s="221"/>
      <c r="S1014" s="221"/>
      <c r="T1014" s="221"/>
      <c r="U1014" s="221"/>
      <c r="V1014" s="221"/>
      <c r="W1014" s="221"/>
      <c r="X1014" s="221"/>
      <c r="Y1014" s="221"/>
      <c r="Z1014" s="221"/>
      <c r="AA1014" s="221"/>
      <c r="AB1014" s="221"/>
      <c r="AC1014" s="221"/>
      <c r="AD1014" s="221"/>
      <c r="AE1014" s="222"/>
    </row>
    <row r="1015" spans="1:31" s="22" customFormat="1" ht="19.5" customHeight="1">
      <c r="A1015" s="19"/>
      <c r="E1015" s="26"/>
      <c r="F1015" s="130" t="s">
        <v>475</v>
      </c>
      <c r="G1015" s="131" t="s">
        <v>387</v>
      </c>
      <c r="H1015" s="223" t="e">
        <f>CONCATENATE(VLOOKUP("主要用途_1_計変",$1:$999,2,FALSE),IF(VLOOKUP("主要用途_2_計変",$1:$999,2,FALSE)="",,CONCATENATE("　（",VLOOKUP("主要用途_2_計変",$1:$999,2,FALSE),"）")))</f>
        <v>#REF!</v>
      </c>
      <c r="I1015" s="224"/>
      <c r="J1015" s="224"/>
      <c r="K1015" s="224"/>
      <c r="L1015" s="224"/>
      <c r="M1015" s="224"/>
      <c r="N1015" s="224"/>
      <c r="O1015" s="224"/>
      <c r="P1015" s="224"/>
      <c r="Q1015" s="224"/>
      <c r="R1015" s="224"/>
      <c r="S1015" s="224"/>
      <c r="T1015" s="224"/>
      <c r="U1015" s="224"/>
      <c r="V1015" s="224"/>
      <c r="W1015" s="224"/>
      <c r="X1015" s="224"/>
      <c r="Y1015" s="132"/>
      <c r="Z1015" s="132"/>
      <c r="AA1015" s="133" t="s">
        <v>459</v>
      </c>
      <c r="AB1015" s="225" t="e">
        <f>VLOOKUP("住戸数",$1:$999,2,FALSE)</f>
        <v>#REF!</v>
      </c>
      <c r="AC1015" s="225"/>
      <c r="AD1015" s="132" t="s">
        <v>460</v>
      </c>
      <c r="AE1015" s="134"/>
    </row>
    <row r="1016" spans="1:31" s="22" customFormat="1" ht="19.5" customHeight="1">
      <c r="A1016" s="19"/>
      <c r="E1016" s="26"/>
      <c r="F1016" s="135" t="s">
        <v>476</v>
      </c>
      <c r="G1016" s="105" t="s">
        <v>387</v>
      </c>
      <c r="H1016" s="119" t="s">
        <v>740</v>
      </c>
      <c r="I1016" s="109" t="s">
        <v>382</v>
      </c>
      <c r="J1016" s="109"/>
      <c r="K1016" s="109"/>
      <c r="L1016" s="109"/>
      <c r="M1016" s="109"/>
      <c r="N1016" s="136" t="s">
        <v>740</v>
      </c>
      <c r="O1016" s="109" t="s">
        <v>383</v>
      </c>
      <c r="P1016" s="109"/>
      <c r="Q1016" s="109"/>
      <c r="R1016" s="109"/>
      <c r="S1016" s="109"/>
      <c r="T1016" s="136" t="s">
        <v>740</v>
      </c>
      <c r="U1016" s="109" t="s">
        <v>384</v>
      </c>
      <c r="V1016" s="109"/>
      <c r="W1016" s="109"/>
      <c r="X1016" s="109"/>
      <c r="Y1016" s="109"/>
      <c r="Z1016" s="136" t="s">
        <v>740</v>
      </c>
      <c r="AA1016" s="109" t="s">
        <v>385</v>
      </c>
      <c r="AB1016" s="109"/>
      <c r="AC1016" s="109"/>
      <c r="AD1016" s="109"/>
      <c r="AE1016" s="102"/>
    </row>
    <row r="1017" spans="1:31" s="22" customFormat="1" ht="19.5" customHeight="1">
      <c r="A1017" s="19"/>
      <c r="E1017" s="26"/>
      <c r="F1017" s="137"/>
      <c r="G1017" s="106"/>
      <c r="H1017" s="120" t="e">
        <f>VLOOKUP("中高層条例対象建築物",$1:$999,2,FALSE)</f>
        <v>#REF!</v>
      </c>
      <c r="I1017" s="106" t="s">
        <v>632</v>
      </c>
      <c r="J1017" s="106"/>
      <c r="K1017" s="106"/>
      <c r="L1017" s="106"/>
      <c r="M1017" s="106"/>
      <c r="N1017" s="106"/>
      <c r="O1017" s="106"/>
      <c r="P1017" s="138" t="s">
        <v>740</v>
      </c>
      <c r="Q1017" s="106" t="s">
        <v>386</v>
      </c>
      <c r="T1017" s="106"/>
      <c r="U1017" s="106"/>
      <c r="V1017" s="106"/>
      <c r="W1017" s="138" t="s">
        <v>740</v>
      </c>
      <c r="X1017" s="106" t="s">
        <v>339</v>
      </c>
      <c r="Y1017" s="106"/>
      <c r="Z1017" s="106"/>
      <c r="AA1017" s="106"/>
      <c r="AB1017" s="106"/>
      <c r="AC1017" s="106"/>
      <c r="AD1017" s="106"/>
      <c r="AE1017" s="111"/>
    </row>
    <row r="1018" spans="1:31" s="22" customFormat="1" ht="19.5" customHeight="1">
      <c r="A1018" s="19"/>
      <c r="E1018" s="26"/>
      <c r="F1018" s="135" t="s">
        <v>171</v>
      </c>
      <c r="G1018" s="105" t="s">
        <v>387</v>
      </c>
      <c r="H1018" s="114" t="e">
        <f>IF(VLOOKUP("建築物1_令10条の特例区分_計変",$1:$999,2,FALSE)=1,"■","□")</f>
        <v>#REF!</v>
      </c>
      <c r="I1018" s="109" t="s">
        <v>525</v>
      </c>
      <c r="J1018" s="109"/>
      <c r="K1018" s="109"/>
      <c r="L1018" s="109"/>
      <c r="M1018" s="109"/>
      <c r="N1018" s="109"/>
      <c r="O1018" s="109"/>
      <c r="P1018" s="109"/>
      <c r="Q1018" s="115"/>
      <c r="R1018" s="116" t="e">
        <f>IF(VLOOKUP("建築物1_令10条の特例区分_計変",$1:$999,2,FALSE)=3,"■","□")</f>
        <v>#REF!</v>
      </c>
      <c r="S1018" s="109" t="s">
        <v>340</v>
      </c>
      <c r="T1018" s="109"/>
      <c r="U1018" s="109"/>
      <c r="V1018" s="109"/>
      <c r="W1018" s="109"/>
      <c r="X1018" s="109"/>
      <c r="Y1018" s="109"/>
      <c r="Z1018" s="109"/>
      <c r="AA1018" s="109"/>
      <c r="AB1018" s="109"/>
      <c r="AC1018" s="109"/>
      <c r="AD1018" s="109"/>
      <c r="AE1018" s="110"/>
    </row>
    <row r="1019" spans="1:31" s="22" customFormat="1" ht="19.5" customHeight="1">
      <c r="A1019" s="19"/>
      <c r="E1019" s="26"/>
      <c r="F1019" s="137"/>
      <c r="G1019" s="106"/>
      <c r="H1019" s="108"/>
      <c r="I1019" s="106"/>
      <c r="J1019" s="106"/>
      <c r="K1019" s="106"/>
      <c r="L1019" s="106"/>
      <c r="M1019" s="106"/>
      <c r="N1019" s="106"/>
      <c r="O1019" s="106"/>
      <c r="P1019" s="106"/>
      <c r="Q1019" s="117"/>
      <c r="R1019" s="118" t="e">
        <f>IF(VLOOKUP("建築物1_令10条の特例区分_計変",$1:$999,2,FALSE)=4,"■","□")</f>
        <v>#REF!</v>
      </c>
      <c r="S1019" s="106" t="s">
        <v>341</v>
      </c>
      <c r="T1019" s="106"/>
      <c r="U1019" s="106"/>
      <c r="V1019" s="106"/>
      <c r="W1019" s="106"/>
      <c r="X1019" s="106"/>
      <c r="Y1019" s="106"/>
      <c r="Z1019" s="106"/>
      <c r="AA1019" s="106"/>
      <c r="AB1019" s="106"/>
      <c r="AC1019" s="106"/>
      <c r="AD1019" s="106"/>
      <c r="AE1019" s="111"/>
    </row>
    <row r="1020" spans="1:31" s="22" customFormat="1" ht="19.5" customHeight="1">
      <c r="A1020" s="19"/>
      <c r="E1020" s="26"/>
      <c r="F1020" s="130" t="s">
        <v>667</v>
      </c>
      <c r="G1020" s="131" t="s">
        <v>387</v>
      </c>
      <c r="H1020" s="142"/>
      <c r="I1020" s="226"/>
      <c r="J1020" s="226"/>
      <c r="K1020" s="226"/>
      <c r="L1020" s="132" t="s">
        <v>455</v>
      </c>
      <c r="M1020" s="132"/>
      <c r="N1020" s="132"/>
      <c r="O1020" s="132"/>
      <c r="P1020" s="132"/>
      <c r="Q1020" s="133" t="s">
        <v>51</v>
      </c>
      <c r="R1020" s="227" t="e">
        <f>VLOOKUP("延べ面積_全体_計変",$1:$999,2,FALSE)</f>
        <v>#REF!</v>
      </c>
      <c r="S1020" s="227"/>
      <c r="T1020" s="227"/>
      <c r="U1020" s="132" t="s">
        <v>668</v>
      </c>
      <c r="V1020" s="132"/>
      <c r="W1020" s="132"/>
      <c r="X1020" s="132"/>
      <c r="Y1020" s="132"/>
      <c r="Z1020" s="132"/>
      <c r="AA1020" s="132"/>
      <c r="AB1020" s="132"/>
      <c r="AC1020" s="140"/>
      <c r="AD1020" s="132"/>
      <c r="AE1020" s="134"/>
    </row>
    <row r="1021" spans="1:31" s="22" customFormat="1" ht="19.5" customHeight="1">
      <c r="A1021" s="19"/>
      <c r="E1021" s="26"/>
      <c r="F1021" s="130" t="s">
        <v>388</v>
      </c>
      <c r="G1021" s="131" t="s">
        <v>387</v>
      </c>
      <c r="H1021" s="142"/>
      <c r="I1021" s="132"/>
      <c r="J1021" s="133" t="s">
        <v>780</v>
      </c>
      <c r="K1021" s="242" t="e">
        <f>VLOOKUP("最高の高さ_申請建築物_計変",$1:$999,2,FALSE)</f>
        <v>#REF!</v>
      </c>
      <c r="L1021" s="242"/>
      <c r="M1021" s="242"/>
      <c r="N1021" s="132" t="s">
        <v>610</v>
      </c>
      <c r="O1021" s="132"/>
      <c r="P1021" s="247" t="s">
        <v>467</v>
      </c>
      <c r="Q1021" s="247"/>
      <c r="R1021" s="243" t="e">
        <f>VLOOKUP("階数_地上_申請建築物_計変",$1:$999,2,FALSE)</f>
        <v>#REF!</v>
      </c>
      <c r="S1021" s="243"/>
      <c r="T1021" s="139" t="s">
        <v>781</v>
      </c>
      <c r="U1021" s="139"/>
      <c r="V1021" s="247" t="s">
        <v>468</v>
      </c>
      <c r="W1021" s="247"/>
      <c r="X1021" s="243" t="e">
        <f>VLOOKUP("階数_地下_申請建築物_計変",$1:$999,2,FALSE)</f>
        <v>#REF!</v>
      </c>
      <c r="Y1021" s="243"/>
      <c r="Z1021" s="132" t="s">
        <v>781</v>
      </c>
      <c r="AA1021" s="132"/>
      <c r="AB1021" s="132"/>
      <c r="AC1021" s="132"/>
      <c r="AD1021" s="132"/>
      <c r="AE1021" s="134"/>
    </row>
    <row r="1022" spans="1:31" s="22" customFormat="1" ht="19.5" customHeight="1">
      <c r="A1022" s="19"/>
      <c r="E1022" s="26"/>
      <c r="F1022" s="130" t="s">
        <v>782</v>
      </c>
      <c r="G1022" s="131" t="s">
        <v>387</v>
      </c>
      <c r="H1022" s="248" t="e">
        <f>IF(LEN(VLOOKUP("構造1_計変",$1:$999,2,FALSE))&lt;2,"　　　　　　　　　　　　　　　　　　　造　一部　　　　　　　　　　　　　　　　　　　造",IF(LEN(VLOOKUP("構造2_計変",$1:$999,2,FALSE))&lt;2,VLOOKUP("構造1_計変",$1:$999,2,FALSE),CONCATENATE(VLOOKUP("構造1_計変",$1:$999,2,FALSE),"　　　一部　　　",VLOOKUP("構造2_計変",$1:$999,2,FALSE))))</f>
        <v>#REF!</v>
      </c>
      <c r="I1022" s="249"/>
      <c r="J1022" s="249"/>
      <c r="K1022" s="249"/>
      <c r="L1022" s="249"/>
      <c r="M1022" s="249"/>
      <c r="N1022" s="249"/>
      <c r="O1022" s="249"/>
      <c r="P1022" s="249"/>
      <c r="Q1022" s="249"/>
      <c r="R1022" s="249"/>
      <c r="S1022" s="249"/>
      <c r="T1022" s="249"/>
      <c r="U1022" s="249"/>
      <c r="V1022" s="249"/>
      <c r="W1022" s="249"/>
      <c r="X1022" s="249"/>
      <c r="Y1022" s="249"/>
      <c r="Z1022" s="141"/>
      <c r="AA1022" s="132"/>
      <c r="AB1022" s="132"/>
      <c r="AC1022" s="132"/>
      <c r="AD1022" s="132"/>
      <c r="AE1022" s="134"/>
    </row>
    <row r="1023" spans="1:31" s="22" customFormat="1" ht="19.5" customHeight="1">
      <c r="A1023" s="19"/>
      <c r="E1023" s="26"/>
      <c r="F1023" s="135" t="s">
        <v>389</v>
      </c>
      <c r="G1023" s="105" t="s">
        <v>387</v>
      </c>
      <c r="H1023" s="114" t="e">
        <f>IF(OR(H1018="■"),"■","□")</f>
        <v>#REF!</v>
      </c>
      <c r="I1023" s="109" t="s">
        <v>114</v>
      </c>
      <c r="J1023" s="109"/>
      <c r="K1023" s="109"/>
      <c r="L1023" s="136" t="s">
        <v>740</v>
      </c>
      <c r="M1023" s="22" t="s">
        <v>349</v>
      </c>
      <c r="Q1023" s="136" t="s">
        <v>740</v>
      </c>
      <c r="R1023" s="109" t="s">
        <v>520</v>
      </c>
      <c r="V1023" s="109"/>
      <c r="W1023" s="109"/>
      <c r="X1023" s="109"/>
      <c r="Z1023" s="136" t="s">
        <v>740</v>
      </c>
      <c r="AA1023" s="109" t="s">
        <v>496</v>
      </c>
      <c r="AB1023" s="109"/>
      <c r="AC1023" s="109"/>
      <c r="AD1023" s="109"/>
      <c r="AE1023" s="110"/>
    </row>
    <row r="1024" spans="1:31" s="22" customFormat="1" ht="19.5" customHeight="1">
      <c r="A1024" s="19"/>
      <c r="E1024" s="26"/>
      <c r="F1024" s="160"/>
      <c r="G1024" s="161"/>
      <c r="H1024" s="127" t="s">
        <v>740</v>
      </c>
      <c r="I1024" s="22" t="s">
        <v>497</v>
      </c>
      <c r="N1024" s="7" t="s">
        <v>740</v>
      </c>
      <c r="O1024" s="22" t="s">
        <v>498</v>
      </c>
      <c r="T1024" s="7" t="s">
        <v>740</v>
      </c>
      <c r="U1024" s="22" t="s">
        <v>348</v>
      </c>
      <c r="AE1024" s="102"/>
    </row>
    <row r="1025" spans="1:31" s="22" customFormat="1" ht="19.5" customHeight="1">
      <c r="A1025" s="19"/>
      <c r="E1025" s="26"/>
      <c r="F1025" s="250" t="s">
        <v>512</v>
      </c>
      <c r="G1025" s="251"/>
      <c r="H1025" s="107"/>
      <c r="K1025" s="6" t="s">
        <v>398</v>
      </c>
      <c r="L1025" s="252"/>
      <c r="M1025" s="252"/>
      <c r="N1025" s="252"/>
      <c r="O1025" s="252"/>
      <c r="P1025" s="252"/>
      <c r="Q1025" s="252"/>
      <c r="R1025" s="252"/>
      <c r="S1025" s="252"/>
      <c r="T1025" s="254" t="s">
        <v>669</v>
      </c>
      <c r="U1025" s="254"/>
      <c r="V1025" s="254"/>
      <c r="W1025" s="254"/>
      <c r="X1025" s="252"/>
      <c r="Y1025" s="252"/>
      <c r="Z1025" s="252"/>
      <c r="AA1025" s="252"/>
      <c r="AB1025" s="252"/>
      <c r="AC1025" s="252"/>
      <c r="AD1025" s="252"/>
      <c r="AE1025" s="259"/>
    </row>
    <row r="1026" spans="1:31" s="22" customFormat="1" ht="19.5" customHeight="1">
      <c r="A1026" s="19"/>
      <c r="E1026" s="26"/>
      <c r="F1026" s="261" t="e">
        <f>VLOOKUP("構造_棟分け",$1:$999,2,FALSE)</f>
        <v>#REF!</v>
      </c>
      <c r="G1026" s="262"/>
      <c r="H1026" s="255" t="s">
        <v>629</v>
      </c>
      <c r="I1026" s="254"/>
      <c r="J1026" s="254"/>
      <c r="K1026" s="254"/>
      <c r="L1026" s="22" t="s">
        <v>630</v>
      </c>
      <c r="N1026" s="6" t="s">
        <v>654</v>
      </c>
      <c r="O1026" s="256"/>
      <c r="P1026" s="256"/>
      <c r="Q1026" s="256"/>
      <c r="R1026" s="256"/>
      <c r="S1026" s="256"/>
      <c r="T1026" s="22" t="s">
        <v>634</v>
      </c>
      <c r="W1026" s="6" t="s">
        <v>654</v>
      </c>
      <c r="X1026" s="256"/>
      <c r="Y1026" s="256"/>
      <c r="Z1026" s="256"/>
      <c r="AA1026" s="256"/>
      <c r="AB1026" s="256"/>
      <c r="AC1026" s="22" t="s">
        <v>653</v>
      </c>
      <c r="AE1026" s="102"/>
    </row>
    <row r="1027" spans="1:31" s="22" customFormat="1" ht="19.5" customHeight="1">
      <c r="A1027" s="19"/>
      <c r="E1027" s="26"/>
      <c r="F1027" s="162" t="s">
        <v>513</v>
      </c>
      <c r="G1027" s="106"/>
      <c r="H1027" s="108"/>
      <c r="I1027" s="113"/>
      <c r="J1027" s="113"/>
      <c r="K1027" s="113"/>
      <c r="L1027" s="106"/>
      <c r="M1027" s="113" t="s">
        <v>670</v>
      </c>
      <c r="N1027" s="189" t="str">
        <f>IF(COUNTIF(Q1027:V1027,"■")&gt;0,"■","□")</f>
        <v>□</v>
      </c>
      <c r="O1027" s="153" t="s">
        <v>772</v>
      </c>
      <c r="P1027" s="112" t="s">
        <v>654</v>
      </c>
      <c r="Q1027" s="138" t="e">
        <f>VLOOKUP("構造計算適合性判定_種別_1",$1:$999,2,FALSE)</f>
        <v>#REF!</v>
      </c>
      <c r="R1027" s="106" t="s">
        <v>618</v>
      </c>
      <c r="S1027" s="151"/>
      <c r="T1027" s="151"/>
      <c r="U1027" s="106"/>
      <c r="V1027" s="138" t="e">
        <f>VLOOKUP("構造計算適合性判定_種別_2",$1:$999,2,FALSE)</f>
        <v>#REF!</v>
      </c>
      <c r="W1027" s="106" t="s">
        <v>774</v>
      </c>
      <c r="X1027" s="113"/>
      <c r="Y1027" s="151" t="s">
        <v>653</v>
      </c>
      <c r="Z1027" s="151"/>
      <c r="AA1027" s="138" t="e">
        <f>VLOOKUP("構造計算適合性判定_要不要",$1:$999,2,FALSE)</f>
        <v>#REF!</v>
      </c>
      <c r="AB1027" s="152" t="s">
        <v>773</v>
      </c>
      <c r="AC1027" s="106"/>
      <c r="AD1027" s="106"/>
      <c r="AE1027" s="111"/>
    </row>
    <row r="1028" spans="1:31" s="22" customFormat="1" ht="19.5" customHeight="1">
      <c r="A1028" s="19"/>
      <c r="E1028" s="26"/>
      <c r="F1028" s="123" t="s">
        <v>786</v>
      </c>
      <c r="G1028" s="124" t="s">
        <v>387</v>
      </c>
      <c r="H1028" s="257" t="e">
        <f>VLOOKUP("昇降機_台数",$1:$999,2,FALSE)</f>
        <v>#REF!</v>
      </c>
      <c r="I1028" s="258"/>
      <c r="J1028" s="124" t="s">
        <v>397</v>
      </c>
      <c r="K1028" s="125" t="s">
        <v>614</v>
      </c>
      <c r="L1028" s="126" t="e">
        <f>VLOOKUP("ホームエレベーターの有無",$1:$999,2,FALSE)</f>
        <v>#REF!</v>
      </c>
      <c r="M1028" s="103" t="s">
        <v>108</v>
      </c>
      <c r="N1028" s="103"/>
      <c r="O1028" s="103"/>
      <c r="P1028" s="103"/>
      <c r="Q1028" s="103"/>
      <c r="R1028" s="103"/>
      <c r="S1028" s="103"/>
      <c r="T1028" s="103"/>
      <c r="U1028" s="103"/>
      <c r="V1028" s="103"/>
      <c r="W1028" s="103"/>
      <c r="X1028" s="103"/>
      <c r="Y1028" s="103"/>
      <c r="Z1028" s="103"/>
      <c r="AA1028" s="103"/>
      <c r="AB1028" s="103"/>
      <c r="AC1028" s="103"/>
      <c r="AD1028" s="103"/>
      <c r="AE1028" s="104"/>
    </row>
    <row r="1029" spans="1:6" s="22" customFormat="1" ht="11.25" customHeight="1">
      <c r="A1029" s="19"/>
      <c r="E1029" s="26"/>
      <c r="F1029" s="21"/>
    </row>
    <row r="1030" spans="1:6" s="22" customFormat="1" ht="19.5" customHeight="1">
      <c r="A1030" s="19"/>
      <c r="E1030" s="20" t="s">
        <v>253</v>
      </c>
      <c r="F1030" s="21"/>
    </row>
    <row r="1031" spans="1:31" s="22" customFormat="1" ht="19.5" customHeight="1">
      <c r="A1031" s="19"/>
      <c r="E1031" s="20"/>
      <c r="F1031" s="21" t="s">
        <v>121</v>
      </c>
      <c r="G1031" s="25" t="s">
        <v>387</v>
      </c>
      <c r="H1031" s="205" t="e">
        <f>VLOOKUP("代理者1_建築士事務所名_計変",$1:$999,2,FALSE)</f>
        <v>#REF!</v>
      </c>
      <c r="I1031" s="205"/>
      <c r="J1031" s="205"/>
      <c r="K1031" s="205"/>
      <c r="L1031" s="205"/>
      <c r="M1031" s="205"/>
      <c r="N1031" s="205"/>
      <c r="O1031" s="205"/>
      <c r="P1031" s="205"/>
      <c r="Q1031" s="205"/>
      <c r="R1031" s="205"/>
      <c r="S1031" s="205"/>
      <c r="X1031" s="6" t="s">
        <v>118</v>
      </c>
      <c r="Y1031" s="246" t="e">
        <f>VLOOKUP("代理者1_建築士事務所_登録番号_計変",$1:$999,2,FALSE)</f>
        <v>#REF!</v>
      </c>
      <c r="Z1031" s="246"/>
      <c r="AA1031" s="246"/>
      <c r="AB1031" s="246"/>
      <c r="AC1031" s="246"/>
      <c r="AD1031" s="246"/>
      <c r="AE1031" s="246"/>
    </row>
    <row r="1032" spans="1:31" s="22" customFormat="1" ht="19.5" customHeight="1">
      <c r="A1032" s="19"/>
      <c r="E1032" s="20"/>
      <c r="F1032" s="21" t="s">
        <v>462</v>
      </c>
      <c r="G1032" s="25" t="s">
        <v>387</v>
      </c>
      <c r="H1032" s="219" t="e">
        <f>VLOOKUP("代理者1_氏名_計変",$1:$999,2,FALSE)</f>
        <v>#REF!</v>
      </c>
      <c r="I1032" s="219"/>
      <c r="J1032" s="219"/>
      <c r="K1032" s="219"/>
      <c r="L1032" s="28"/>
      <c r="M1032" s="30" t="s">
        <v>615</v>
      </c>
      <c r="N1032" s="205" t="e">
        <f>VLOOKUP("代理者1_電話番号_計変",$1:$999,2,FALSE)</f>
        <v>#REF!</v>
      </c>
      <c r="O1032" s="205"/>
      <c r="P1032" s="205"/>
      <c r="Q1032" s="205"/>
      <c r="R1032" s="28"/>
      <c r="S1032" s="30" t="s">
        <v>666</v>
      </c>
      <c r="T1032" s="205" t="e">
        <f>VLOOKUP("代理者1_FAX番号_計変",$1:$999,2,FALSE)</f>
        <v>#REF!</v>
      </c>
      <c r="U1032" s="205"/>
      <c r="V1032" s="205"/>
      <c r="W1032" s="205"/>
      <c r="X1032" s="30"/>
      <c r="Y1032" s="30" t="s">
        <v>163</v>
      </c>
      <c r="Z1032" s="209" t="e">
        <f>VLOOKUP("代理者1_Mail_計変",$1:$999,2,FALSE)</f>
        <v>#REF!</v>
      </c>
      <c r="AA1032" s="209"/>
      <c r="AB1032" s="209"/>
      <c r="AC1032" s="209"/>
      <c r="AD1032" s="209"/>
      <c r="AE1032" s="209"/>
    </row>
    <row r="1033" spans="1:31" s="22" customFormat="1" ht="19.5" customHeight="1">
      <c r="A1033" s="19"/>
      <c r="E1033" s="20"/>
      <c r="F1033" s="21" t="s">
        <v>759</v>
      </c>
      <c r="G1033" s="25" t="s">
        <v>387</v>
      </c>
      <c r="H1033" s="31" t="s">
        <v>673</v>
      </c>
      <c r="I1033" s="245" t="e">
        <f>VLOOKUP("代理者1_郵便番号_計変",$1:$999,2,FALSE)</f>
        <v>#REF!</v>
      </c>
      <c r="J1033" s="245"/>
      <c r="K1033" s="245"/>
      <c r="L1033" s="29"/>
      <c r="M1033" s="244" t="e">
        <f>CONCATENATE(VLOOKUP("代理者1_所在地1_計変",$1:$999,2,FALSE),VLOOKUP("代理者1_所在地2_計変",$1:$999,2,FALSE),"　",VLOOKUP("代理者1_所在地3_計変",$1:$999,2,FALSE))</f>
        <v>#REF!</v>
      </c>
      <c r="N1033" s="244"/>
      <c r="O1033" s="244"/>
      <c r="P1033" s="244"/>
      <c r="Q1033" s="244"/>
      <c r="R1033" s="244"/>
      <c r="S1033" s="244"/>
      <c r="T1033" s="244"/>
      <c r="U1033" s="244"/>
      <c r="V1033" s="244"/>
      <c r="W1033" s="244"/>
      <c r="X1033" s="244"/>
      <c r="Y1033" s="244"/>
      <c r="Z1033" s="244"/>
      <c r="AA1033" s="244"/>
      <c r="AB1033" s="244"/>
      <c r="AC1033" s="244"/>
      <c r="AD1033" s="244"/>
      <c r="AE1033" s="244"/>
    </row>
    <row r="1034" spans="1:6" s="22" customFormat="1" ht="11.25" customHeight="1">
      <c r="A1034" s="19"/>
      <c r="E1034" s="26"/>
      <c r="F1034" s="21"/>
    </row>
    <row r="1035" spans="1:6" s="22" customFormat="1" ht="19.5" customHeight="1">
      <c r="A1035" s="19"/>
      <c r="E1035" s="20" t="s">
        <v>777</v>
      </c>
      <c r="F1035" s="21"/>
    </row>
    <row r="1036" spans="1:27" s="22" customFormat="1" ht="19.5" customHeight="1">
      <c r="A1036" s="19"/>
      <c r="E1036" s="20"/>
      <c r="F1036" s="122" t="s">
        <v>463</v>
      </c>
      <c r="G1036" s="25" t="s">
        <v>387</v>
      </c>
      <c r="H1036" s="205"/>
      <c r="I1036" s="205"/>
      <c r="J1036" s="205"/>
      <c r="K1036" s="205"/>
      <c r="L1036" s="205"/>
      <c r="M1036" s="205"/>
      <c r="N1036" s="205"/>
      <c r="O1036" s="205"/>
      <c r="P1036" s="205"/>
      <c r="Q1036" s="205"/>
      <c r="R1036" s="205"/>
      <c r="S1036" s="205"/>
      <c r="T1036" s="205"/>
      <c r="U1036" s="205"/>
      <c r="V1036" s="205"/>
      <c r="W1036" s="205"/>
      <c r="X1036" s="205"/>
      <c r="Y1036" s="205"/>
      <c r="Z1036" s="205"/>
      <c r="AA1036" s="205"/>
    </row>
    <row r="1037" spans="1:31" s="22" customFormat="1" ht="19.5" customHeight="1">
      <c r="A1037" s="19"/>
      <c r="E1037" s="20"/>
      <c r="F1037" s="122" t="s">
        <v>464</v>
      </c>
      <c r="G1037" s="25" t="s">
        <v>387</v>
      </c>
      <c r="H1037" s="31" t="s">
        <v>673</v>
      </c>
      <c r="I1037" s="245" t="e">
        <f>VLOOKUP("代理者1_郵便番号_計変",$1:$999,2,FALSE)</f>
        <v>#REF!</v>
      </c>
      <c r="J1037" s="245"/>
      <c r="K1037" s="245"/>
      <c r="L1037" s="29"/>
      <c r="M1037" s="244" t="e">
        <f>CONCATENATE(VLOOKUP("代理者1_所在地1_計変",$1:$999,2,FALSE),VLOOKUP("代理者1_所在地2_計変",$1:$999,2,FALSE),"　",VLOOKUP("代理者1_所在地3_計変",$1:$999,2,FALSE))</f>
        <v>#REF!</v>
      </c>
      <c r="N1037" s="244"/>
      <c r="O1037" s="244"/>
      <c r="P1037" s="244"/>
      <c r="Q1037" s="244"/>
      <c r="R1037" s="244"/>
      <c r="S1037" s="244"/>
      <c r="T1037" s="244"/>
      <c r="U1037" s="244"/>
      <c r="V1037" s="244"/>
      <c r="W1037" s="244"/>
      <c r="X1037" s="244"/>
      <c r="Y1037" s="244"/>
      <c r="Z1037" s="244"/>
      <c r="AA1037" s="244"/>
      <c r="AB1037" s="244"/>
      <c r="AC1037" s="244"/>
      <c r="AD1037" s="244"/>
      <c r="AE1037" s="244"/>
    </row>
    <row r="1038" spans="1:31" s="22" customFormat="1" ht="19.5" customHeight="1">
      <c r="A1038" s="19"/>
      <c r="E1038" s="26"/>
      <c r="F1038" s="21" t="s">
        <v>465</v>
      </c>
      <c r="G1038" s="25" t="s">
        <v>387</v>
      </c>
      <c r="H1038" s="260" t="e">
        <f>VLOOKUP("代理者1_建築士事務所名_計変",$1:$999,2,FALSE)</f>
        <v>#REF!</v>
      </c>
      <c r="I1038" s="260"/>
      <c r="J1038" s="260"/>
      <c r="K1038" s="260"/>
      <c r="L1038" s="260"/>
      <c r="M1038" s="260"/>
      <c r="N1038" s="260"/>
      <c r="O1038" s="260"/>
      <c r="P1038" s="260"/>
      <c r="Q1038" s="260"/>
      <c r="R1038" s="260"/>
      <c r="S1038" s="260"/>
      <c r="T1038" s="260"/>
      <c r="U1038" s="260"/>
      <c r="V1038" s="260"/>
      <c r="W1038" s="260"/>
      <c r="X1038" s="260"/>
      <c r="Y1038" s="260"/>
      <c r="AA1038" s="6" t="s">
        <v>615</v>
      </c>
      <c r="AB1038" s="244" t="e">
        <f>VLOOKUP("代理者1_電話番号_計変",$1:$999,2,FALSE)</f>
        <v>#REF!</v>
      </c>
      <c r="AC1038" s="244"/>
      <c r="AD1038" s="244"/>
      <c r="AE1038" s="244"/>
    </row>
    <row r="1039" spans="1:31" s="22" customFormat="1" ht="19.5" customHeight="1">
      <c r="A1039" s="19"/>
      <c r="E1039" s="20"/>
      <c r="F1039" s="21"/>
      <c r="G1039" s="25"/>
      <c r="H1039" s="219"/>
      <c r="I1039" s="219"/>
      <c r="J1039" s="219"/>
      <c r="K1039" s="219"/>
      <c r="L1039" s="219"/>
      <c r="M1039" s="219"/>
      <c r="N1039" s="219"/>
      <c r="O1039" s="219"/>
      <c r="P1039" s="219"/>
      <c r="Q1039" s="219"/>
      <c r="R1039" s="219"/>
      <c r="S1039" s="219"/>
      <c r="T1039" s="219"/>
      <c r="U1039" s="219"/>
      <c r="V1039" s="219"/>
      <c r="W1039" s="219"/>
      <c r="X1039" s="219"/>
      <c r="Y1039" s="219"/>
      <c r="AA1039" s="6" t="s">
        <v>666</v>
      </c>
      <c r="AB1039" s="253" t="e">
        <f>VLOOKUP("代理者1_FAX番号_計変",$1:$999,2,FALSE)</f>
        <v>#REF!</v>
      </c>
      <c r="AC1039" s="253"/>
      <c r="AD1039" s="253"/>
      <c r="AE1039" s="253"/>
    </row>
    <row r="1040" spans="1:7" s="22" customFormat="1" ht="11.25" customHeight="1">
      <c r="A1040" s="19"/>
      <c r="E1040" s="20"/>
      <c r="F1040" s="21"/>
      <c r="G1040" s="25"/>
    </row>
    <row r="1041" spans="1:31" s="22" customFormat="1" ht="19.5" customHeight="1">
      <c r="A1041" s="19"/>
      <c r="E1041" s="20" t="s">
        <v>616</v>
      </c>
      <c r="G1041" s="25" t="s">
        <v>387</v>
      </c>
      <c r="H1041" s="206" t="s">
        <v>775</v>
      </c>
      <c r="I1041" s="206"/>
      <c r="J1041" s="206"/>
      <c r="K1041" s="206"/>
      <c r="L1041" s="206"/>
      <c r="M1041" s="206"/>
      <c r="N1041" s="206"/>
      <c r="O1041" s="206"/>
      <c r="P1041" s="206"/>
      <c r="Q1041" s="206"/>
      <c r="R1041" s="206"/>
      <c r="S1041" s="206"/>
      <c r="T1041" s="206"/>
      <c r="U1041" s="206"/>
      <c r="V1041" s="206"/>
      <c r="W1041" s="206"/>
      <c r="X1041" s="206"/>
      <c r="Y1041" s="206"/>
      <c r="Z1041" s="206"/>
      <c r="AA1041" s="206"/>
      <c r="AB1041" s="206"/>
      <c r="AC1041" s="206"/>
      <c r="AD1041" s="206"/>
      <c r="AE1041" s="206"/>
    </row>
    <row r="1042" spans="1:31" s="22" customFormat="1" ht="19.5" customHeight="1">
      <c r="A1042" s="19"/>
      <c r="E1042" s="20"/>
      <c r="G1042" s="159" t="s">
        <v>490</v>
      </c>
      <c r="H1042" s="157"/>
      <c r="I1042" s="157"/>
      <c r="J1042" s="157"/>
      <c r="K1042" s="157"/>
      <c r="L1042" s="157"/>
      <c r="M1042" s="157"/>
      <c r="N1042" s="157"/>
      <c r="O1042" s="157"/>
      <c r="S1042" s="231" t="s">
        <v>655</v>
      </c>
      <c r="T1042" s="231"/>
      <c r="U1042" s="231"/>
      <c r="V1042" s="231"/>
      <c r="W1042" s="231"/>
      <c r="X1042" s="231"/>
      <c r="Y1042" s="231"/>
      <c r="Z1042" s="231"/>
      <c r="AA1042" s="231"/>
      <c r="AB1042" s="231"/>
      <c r="AC1042" s="231"/>
      <c r="AD1042" s="231"/>
      <c r="AE1042" s="143"/>
    </row>
    <row r="1043" spans="1:31" s="22" customFormat="1" ht="19.5" customHeight="1">
      <c r="A1043" s="19"/>
      <c r="E1043" s="20"/>
      <c r="G1043" s="157" t="s">
        <v>456</v>
      </c>
      <c r="H1043" s="157"/>
      <c r="I1043" s="157"/>
      <c r="J1043" s="157" t="s">
        <v>457</v>
      </c>
      <c r="K1043" s="157"/>
      <c r="L1043" s="157"/>
      <c r="M1043" s="157"/>
      <c r="N1043" s="157"/>
      <c r="O1043" s="157"/>
      <c r="S1043" s="213" t="s">
        <v>489</v>
      </c>
      <c r="T1043" s="214"/>
      <c r="U1043" s="214"/>
      <c r="V1043" s="215"/>
      <c r="W1043" s="213" t="s">
        <v>495</v>
      </c>
      <c r="X1043" s="214"/>
      <c r="Y1043" s="214"/>
      <c r="Z1043" s="215"/>
      <c r="AA1043" s="228" t="s">
        <v>113</v>
      </c>
      <c r="AB1043" s="229"/>
      <c r="AC1043" s="229"/>
      <c r="AD1043" s="230"/>
      <c r="AE1043" s="143"/>
    </row>
    <row r="1044" spans="1:31" s="22" customFormat="1" ht="19.5" customHeight="1">
      <c r="A1044" s="19"/>
      <c r="E1044" s="20"/>
      <c r="G1044" s="157"/>
      <c r="H1044" s="157"/>
      <c r="I1044" s="157"/>
      <c r="J1044" s="157"/>
      <c r="K1044" s="157"/>
      <c r="L1044" s="157"/>
      <c r="M1044" s="157"/>
      <c r="N1044" s="157"/>
      <c r="O1044" s="157"/>
      <c r="S1044" s="216"/>
      <c r="T1044" s="217"/>
      <c r="U1044" s="217"/>
      <c r="V1044" s="218"/>
      <c r="W1044" s="216"/>
      <c r="X1044" s="217"/>
      <c r="Y1044" s="217"/>
      <c r="Z1044" s="218"/>
      <c r="AA1044" s="202" t="e">
        <f>IF(VLOOKUP("建築物1_令10条の特例区分_計変",$1:$999,2,FALSE)="","","特例有")</f>
        <v>#REF!</v>
      </c>
      <c r="AB1044" s="203"/>
      <c r="AC1044" s="203"/>
      <c r="AD1044" s="204"/>
      <c r="AE1044" s="143"/>
    </row>
    <row r="1045" spans="1:31" s="22" customFormat="1" ht="19.5" customHeight="1">
      <c r="A1045" s="19"/>
      <c r="E1045" s="20"/>
      <c r="G1045" s="158" t="s">
        <v>611</v>
      </c>
      <c r="H1045" s="157"/>
      <c r="I1045" s="157"/>
      <c r="J1045" s="157"/>
      <c r="K1045" s="157"/>
      <c r="L1045" s="157"/>
      <c r="M1045" s="157"/>
      <c r="N1045" s="157"/>
      <c r="O1045" s="157"/>
      <c r="S1045" s="232"/>
      <c r="T1045" s="233"/>
      <c r="U1045" s="233"/>
      <c r="V1045" s="234"/>
      <c r="W1045" s="263" t="s">
        <v>111</v>
      </c>
      <c r="X1045" s="264"/>
      <c r="Y1045" s="264"/>
      <c r="Z1045" s="265"/>
      <c r="AA1045" s="210" t="s">
        <v>112</v>
      </c>
      <c r="AB1045" s="211"/>
      <c r="AC1045" s="211"/>
      <c r="AD1045" s="212"/>
      <c r="AE1045" s="143"/>
    </row>
    <row r="1046" spans="5:32" ht="22.5" customHeight="1">
      <c r="E1046" s="235" t="s">
        <v>102</v>
      </c>
      <c r="F1046" s="235"/>
      <c r="G1046" s="235"/>
      <c r="H1046" s="235"/>
      <c r="I1046" s="235"/>
      <c r="J1046" s="235"/>
      <c r="K1046" s="235"/>
      <c r="L1046" s="235"/>
      <c r="M1046" s="235"/>
      <c r="N1046" s="235"/>
      <c r="O1046" s="235"/>
      <c r="P1046" s="235"/>
      <c r="Q1046" s="235"/>
      <c r="R1046" s="235"/>
      <c r="S1046" s="235"/>
      <c r="T1046" s="235"/>
      <c r="U1046" s="235"/>
      <c r="V1046" s="235"/>
      <c r="W1046" s="235"/>
      <c r="X1046" s="235"/>
      <c r="Y1046" s="235"/>
      <c r="Z1046" s="235"/>
      <c r="AA1046" s="235"/>
      <c r="AB1046" s="235"/>
      <c r="AC1046" s="235"/>
      <c r="AD1046" s="235"/>
      <c r="AE1046" s="235"/>
      <c r="AF1046" s="235"/>
    </row>
    <row r="1047" spans="5:32" ht="16.5" customHeight="1">
      <c r="E1047" s="235"/>
      <c r="F1047" s="235"/>
      <c r="G1047" s="235"/>
      <c r="H1047" s="235"/>
      <c r="I1047" s="235"/>
      <c r="J1047" s="235"/>
      <c r="K1047" s="235"/>
      <c r="L1047" s="235"/>
      <c r="M1047" s="235"/>
      <c r="N1047" s="235"/>
      <c r="O1047" s="235"/>
      <c r="P1047" s="235"/>
      <c r="Q1047" s="235"/>
      <c r="R1047" s="235"/>
      <c r="S1047" s="235"/>
      <c r="T1047" s="235"/>
      <c r="U1047" s="235"/>
      <c r="V1047" s="235"/>
      <c r="W1047" s="235"/>
      <c r="X1047" s="235"/>
      <c r="Y1047" s="235"/>
      <c r="Z1047" s="235"/>
      <c r="AA1047" s="235"/>
      <c r="AB1047" s="235"/>
      <c r="AC1047" s="235"/>
      <c r="AD1047" s="235"/>
      <c r="AE1047" s="235"/>
      <c r="AF1047" s="235"/>
    </row>
    <row r="1048" spans="1:31" s="22" customFormat="1" ht="19.5" customHeight="1">
      <c r="A1048" s="19"/>
      <c r="E1048" s="20" t="s">
        <v>514</v>
      </c>
      <c r="S1048" s="19"/>
      <c r="T1048" s="19"/>
      <c r="U1048" s="19"/>
      <c r="V1048" s="19"/>
      <c r="W1048" s="19"/>
      <c r="X1048" s="19"/>
      <c r="Y1048" s="19"/>
      <c r="Z1048" s="19"/>
      <c r="AA1048" s="19"/>
      <c r="AB1048" s="19"/>
      <c r="AC1048" s="19"/>
      <c r="AD1048" s="19"/>
      <c r="AE1048" s="143"/>
    </row>
    <row r="1049" spans="5:31" ht="19.5" customHeight="1">
      <c r="E1049" s="163" t="s">
        <v>173</v>
      </c>
      <c r="F1049" s="164"/>
      <c r="G1049" s="164"/>
      <c r="H1049" s="164"/>
      <c r="I1049" s="164"/>
      <c r="J1049" s="164"/>
      <c r="K1049" s="164"/>
      <c r="L1049" s="193"/>
      <c r="M1049" s="194"/>
      <c r="N1049" s="194"/>
      <c r="O1049" s="194"/>
      <c r="P1049" s="195"/>
      <c r="Q1049" s="193"/>
      <c r="R1049" s="194"/>
      <c r="S1049" s="194"/>
      <c r="T1049" s="194"/>
      <c r="U1049" s="195"/>
      <c r="V1049" s="193"/>
      <c r="W1049" s="194"/>
      <c r="X1049" s="194"/>
      <c r="Y1049" s="194"/>
      <c r="Z1049" s="195"/>
      <c r="AA1049" s="193"/>
      <c r="AB1049" s="194"/>
      <c r="AC1049" s="194"/>
      <c r="AD1049" s="194"/>
      <c r="AE1049" s="195"/>
    </row>
    <row r="1050" spans="5:31" ht="19.5" customHeight="1">
      <c r="E1050" s="163" t="s">
        <v>174</v>
      </c>
      <c r="F1050" s="164"/>
      <c r="G1050" s="164"/>
      <c r="H1050" s="164"/>
      <c r="I1050" s="164"/>
      <c r="J1050" s="164"/>
      <c r="K1050" s="164"/>
      <c r="L1050" s="193"/>
      <c r="M1050" s="194"/>
      <c r="N1050" s="194"/>
      <c r="O1050" s="194"/>
      <c r="P1050" s="195"/>
      <c r="Q1050" s="193"/>
      <c r="R1050" s="194"/>
      <c r="S1050" s="194"/>
      <c r="T1050" s="194"/>
      <c r="U1050" s="195"/>
      <c r="V1050" s="193"/>
      <c r="W1050" s="194"/>
      <c r="X1050" s="194"/>
      <c r="Y1050" s="194"/>
      <c r="Z1050" s="195"/>
      <c r="AA1050" s="193"/>
      <c r="AB1050" s="194"/>
      <c r="AC1050" s="194"/>
      <c r="AD1050" s="194"/>
      <c r="AE1050" s="195"/>
    </row>
    <row r="1051" spans="5:31" ht="19.5" customHeight="1">
      <c r="E1051" s="163" t="s">
        <v>484</v>
      </c>
      <c r="F1051" s="164"/>
      <c r="G1051" s="164"/>
      <c r="H1051" s="164"/>
      <c r="I1051" s="164"/>
      <c r="J1051" s="164"/>
      <c r="K1051" s="164"/>
      <c r="L1051" s="193"/>
      <c r="M1051" s="194"/>
      <c r="N1051" s="194"/>
      <c r="O1051" s="194"/>
      <c r="P1051" s="195"/>
      <c r="Q1051" s="193"/>
      <c r="R1051" s="194"/>
      <c r="S1051" s="194"/>
      <c r="T1051" s="194"/>
      <c r="U1051" s="195"/>
      <c r="V1051" s="193"/>
      <c r="W1051" s="194"/>
      <c r="X1051" s="194"/>
      <c r="Y1051" s="194"/>
      <c r="Z1051" s="195"/>
      <c r="AA1051" s="193"/>
      <c r="AB1051" s="194"/>
      <c r="AC1051" s="194"/>
      <c r="AD1051" s="194"/>
      <c r="AE1051" s="195"/>
    </row>
    <row r="1052" spans="5:31" ht="19.5" customHeight="1">
      <c r="E1052" s="165" t="s">
        <v>395</v>
      </c>
      <c r="F1052" s="166"/>
      <c r="G1052" s="166"/>
      <c r="H1052" s="166"/>
      <c r="I1052" s="166"/>
      <c r="J1052" s="166"/>
      <c r="K1052" s="166"/>
      <c r="L1052" s="199"/>
      <c r="M1052" s="200"/>
      <c r="N1052" s="200"/>
      <c r="O1052" s="200"/>
      <c r="P1052" s="201"/>
      <c r="Q1052" s="199"/>
      <c r="R1052" s="200"/>
      <c r="S1052" s="200"/>
      <c r="T1052" s="200"/>
      <c r="U1052" s="201"/>
      <c r="V1052" s="199"/>
      <c r="W1052" s="200"/>
      <c r="X1052" s="200"/>
      <c r="Y1052" s="200"/>
      <c r="Z1052" s="201"/>
      <c r="AA1052" s="199"/>
      <c r="AB1052" s="200"/>
      <c r="AC1052" s="200"/>
      <c r="AD1052" s="200"/>
      <c r="AE1052" s="201"/>
    </row>
    <row r="1053" spans="5:31" ht="19.5" customHeight="1">
      <c r="E1053" s="165" t="s">
        <v>515</v>
      </c>
      <c r="F1053" s="166"/>
      <c r="G1053" s="166"/>
      <c r="H1053" s="166"/>
      <c r="I1053" s="166"/>
      <c r="J1053" s="166"/>
      <c r="K1053" s="166"/>
      <c r="L1053" s="193"/>
      <c r="M1053" s="194"/>
      <c r="N1053" s="194"/>
      <c r="O1053" s="194"/>
      <c r="P1053" s="195"/>
      <c r="Q1053" s="193"/>
      <c r="R1053" s="194"/>
      <c r="S1053" s="194"/>
      <c r="T1053" s="194"/>
      <c r="U1053" s="195"/>
      <c r="V1053" s="193"/>
      <c r="W1053" s="194"/>
      <c r="X1053" s="194"/>
      <c r="Y1053" s="194"/>
      <c r="Z1053" s="195"/>
      <c r="AA1053" s="193"/>
      <c r="AB1053" s="194"/>
      <c r="AC1053" s="194"/>
      <c r="AD1053" s="194"/>
      <c r="AE1053" s="195"/>
    </row>
    <row r="1054" spans="5:31" ht="19.5" customHeight="1">
      <c r="E1054" s="165" t="s">
        <v>516</v>
      </c>
      <c r="F1054" s="166"/>
      <c r="G1054" s="166"/>
      <c r="H1054" s="166"/>
      <c r="I1054" s="166"/>
      <c r="J1054" s="166"/>
      <c r="K1054" s="166"/>
      <c r="L1054" s="193"/>
      <c r="M1054" s="194"/>
      <c r="N1054" s="194"/>
      <c r="O1054" s="194"/>
      <c r="P1054" s="195"/>
      <c r="Q1054" s="193"/>
      <c r="R1054" s="194"/>
      <c r="S1054" s="194"/>
      <c r="T1054" s="194"/>
      <c r="U1054" s="195"/>
      <c r="V1054" s="193"/>
      <c r="W1054" s="194"/>
      <c r="X1054" s="194"/>
      <c r="Y1054" s="194"/>
      <c r="Z1054" s="195"/>
      <c r="AA1054" s="193"/>
      <c r="AB1054" s="194"/>
      <c r="AC1054" s="194"/>
      <c r="AD1054" s="194"/>
      <c r="AE1054" s="195"/>
    </row>
    <row r="1055" spans="5:31" ht="19.5" customHeight="1">
      <c r="E1055" s="165" t="s">
        <v>502</v>
      </c>
      <c r="F1055" s="166"/>
      <c r="G1055" s="166"/>
      <c r="H1055" s="166"/>
      <c r="I1055" s="166"/>
      <c r="J1055" s="166"/>
      <c r="K1055" s="166"/>
      <c r="L1055" s="193"/>
      <c r="M1055" s="194"/>
      <c r="N1055" s="194"/>
      <c r="O1055" s="194"/>
      <c r="P1055" s="195"/>
      <c r="Q1055" s="193"/>
      <c r="R1055" s="194"/>
      <c r="S1055" s="194"/>
      <c r="T1055" s="194"/>
      <c r="U1055" s="195"/>
      <c r="V1055" s="193"/>
      <c r="W1055" s="194"/>
      <c r="X1055" s="194"/>
      <c r="Y1055" s="194"/>
      <c r="Z1055" s="195"/>
      <c r="AA1055" s="193"/>
      <c r="AB1055" s="194"/>
      <c r="AC1055" s="194"/>
      <c r="AD1055" s="194"/>
      <c r="AE1055" s="195"/>
    </row>
    <row r="1056" spans="5:31" ht="19.5" customHeight="1">
      <c r="E1056" s="165" t="s">
        <v>503</v>
      </c>
      <c r="F1056" s="166"/>
      <c r="G1056" s="166"/>
      <c r="H1056" s="166"/>
      <c r="I1056" s="166"/>
      <c r="J1056" s="166"/>
      <c r="K1056" s="166"/>
      <c r="L1056" s="193"/>
      <c r="M1056" s="194"/>
      <c r="N1056" s="194"/>
      <c r="O1056" s="194"/>
      <c r="P1056" s="195"/>
      <c r="Q1056" s="193"/>
      <c r="R1056" s="194"/>
      <c r="S1056" s="194"/>
      <c r="T1056" s="194"/>
      <c r="U1056" s="195"/>
      <c r="V1056" s="193"/>
      <c r="W1056" s="194"/>
      <c r="X1056" s="194"/>
      <c r="Y1056" s="194"/>
      <c r="Z1056" s="195"/>
      <c r="AA1056" s="193"/>
      <c r="AB1056" s="194"/>
      <c r="AC1056" s="194"/>
      <c r="AD1056" s="194"/>
      <c r="AE1056" s="195"/>
    </row>
    <row r="1057" spans="5:31" ht="19.5" customHeight="1">
      <c r="E1057" s="165" t="s">
        <v>780</v>
      </c>
      <c r="F1057" s="166"/>
      <c r="G1057" s="166"/>
      <c r="H1057" s="166"/>
      <c r="I1057" s="166"/>
      <c r="J1057" s="166"/>
      <c r="K1057" s="166"/>
      <c r="L1057" s="193"/>
      <c r="M1057" s="194"/>
      <c r="N1057" s="194"/>
      <c r="O1057" s="194"/>
      <c r="P1057" s="195"/>
      <c r="Q1057" s="193"/>
      <c r="R1057" s="194"/>
      <c r="S1057" s="194"/>
      <c r="T1057" s="194"/>
      <c r="U1057" s="195"/>
      <c r="V1057" s="193"/>
      <c r="W1057" s="194"/>
      <c r="X1057" s="194"/>
      <c r="Y1057" s="194"/>
      <c r="Z1057" s="195"/>
      <c r="AA1057" s="193"/>
      <c r="AB1057" s="194"/>
      <c r="AC1057" s="194"/>
      <c r="AD1057" s="194"/>
      <c r="AE1057" s="195"/>
    </row>
    <row r="1058" spans="5:31" ht="19.5" customHeight="1">
      <c r="E1058" s="165" t="s">
        <v>504</v>
      </c>
      <c r="F1058" s="166"/>
      <c r="G1058" s="166"/>
      <c r="H1058" s="166"/>
      <c r="I1058" s="166"/>
      <c r="J1058" s="166"/>
      <c r="K1058" s="166"/>
      <c r="L1058" s="199" t="s">
        <v>176</v>
      </c>
      <c r="M1058" s="207"/>
      <c r="N1058" s="207"/>
      <c r="O1058" s="207"/>
      <c r="P1058" s="208"/>
      <c r="Q1058" s="199" t="s">
        <v>176</v>
      </c>
      <c r="R1058" s="207"/>
      <c r="S1058" s="207"/>
      <c r="T1058" s="207"/>
      <c r="U1058" s="208"/>
      <c r="V1058" s="199" t="s">
        <v>176</v>
      </c>
      <c r="W1058" s="207"/>
      <c r="X1058" s="207"/>
      <c r="Y1058" s="207"/>
      <c r="Z1058" s="208"/>
      <c r="AA1058" s="199" t="s">
        <v>176</v>
      </c>
      <c r="AB1058" s="207"/>
      <c r="AC1058" s="207"/>
      <c r="AD1058" s="207"/>
      <c r="AE1058" s="208"/>
    </row>
    <row r="1059" spans="5:31" ht="19.5" customHeight="1">
      <c r="E1059" s="165" t="s">
        <v>517</v>
      </c>
      <c r="F1059" s="166"/>
      <c r="G1059" s="166"/>
      <c r="H1059" s="166"/>
      <c r="I1059" s="166"/>
      <c r="J1059" s="166"/>
      <c r="K1059" s="166"/>
      <c r="L1059" s="196" t="s">
        <v>477</v>
      </c>
      <c r="M1059" s="197"/>
      <c r="N1059" s="197"/>
      <c r="O1059" s="197"/>
      <c r="P1059" s="198"/>
      <c r="Q1059" s="196" t="s">
        <v>477</v>
      </c>
      <c r="R1059" s="197"/>
      <c r="S1059" s="197"/>
      <c r="T1059" s="197"/>
      <c r="U1059" s="198"/>
      <c r="V1059" s="196" t="s">
        <v>477</v>
      </c>
      <c r="W1059" s="197"/>
      <c r="X1059" s="197"/>
      <c r="Y1059" s="197"/>
      <c r="Z1059" s="198"/>
      <c r="AA1059" s="196" t="s">
        <v>477</v>
      </c>
      <c r="AB1059" s="197"/>
      <c r="AC1059" s="197"/>
      <c r="AD1059" s="197"/>
      <c r="AE1059" s="198"/>
    </row>
    <row r="1060" spans="5:31" ht="19.5" customHeight="1">
      <c r="E1060" s="165" t="s">
        <v>505</v>
      </c>
      <c r="F1060" s="166"/>
      <c r="G1060" s="166"/>
      <c r="H1060" s="166"/>
      <c r="I1060" s="166"/>
      <c r="J1060" s="166"/>
      <c r="K1060" s="166"/>
      <c r="L1060" s="196" t="s">
        <v>477</v>
      </c>
      <c r="M1060" s="197"/>
      <c r="N1060" s="197"/>
      <c r="O1060" s="197"/>
      <c r="P1060" s="198"/>
      <c r="Q1060" s="196" t="s">
        <v>477</v>
      </c>
      <c r="R1060" s="197"/>
      <c r="S1060" s="197"/>
      <c r="T1060" s="197"/>
      <c r="U1060" s="198"/>
      <c r="V1060" s="196" t="s">
        <v>477</v>
      </c>
      <c r="W1060" s="197"/>
      <c r="X1060" s="197"/>
      <c r="Y1060" s="197"/>
      <c r="Z1060" s="198"/>
      <c r="AA1060" s="196" t="s">
        <v>477</v>
      </c>
      <c r="AB1060" s="197"/>
      <c r="AC1060" s="197"/>
      <c r="AD1060" s="197"/>
      <c r="AE1060" s="198"/>
    </row>
    <row r="1061" spans="5:31" ht="19.5" customHeight="1">
      <c r="E1061" s="165" t="s">
        <v>177</v>
      </c>
      <c r="F1061" s="166"/>
      <c r="G1061" s="166"/>
      <c r="H1061" s="166"/>
      <c r="I1061" s="166"/>
      <c r="J1061" s="166"/>
      <c r="K1061" s="166"/>
      <c r="L1061" s="199"/>
      <c r="M1061" s="200"/>
      <c r="N1061" s="200"/>
      <c r="O1061" s="200"/>
      <c r="P1061" s="201"/>
      <c r="Q1061" s="199"/>
      <c r="R1061" s="200"/>
      <c r="S1061" s="200"/>
      <c r="T1061" s="200"/>
      <c r="U1061" s="201"/>
      <c r="V1061" s="199"/>
      <c r="W1061" s="200"/>
      <c r="X1061" s="200"/>
      <c r="Y1061" s="200"/>
      <c r="Z1061" s="201"/>
      <c r="AA1061" s="199"/>
      <c r="AB1061" s="200"/>
      <c r="AC1061" s="200"/>
      <c r="AD1061" s="200"/>
      <c r="AE1061" s="201"/>
    </row>
    <row r="1062" spans="5:31" ht="19.5" customHeight="1">
      <c r="E1062" s="167" t="s">
        <v>506</v>
      </c>
      <c r="F1062" s="168"/>
      <c r="G1062" s="168"/>
      <c r="H1062" s="168"/>
      <c r="I1062" s="168"/>
      <c r="J1062" s="168"/>
      <c r="K1062" s="168"/>
      <c r="L1062" s="193"/>
      <c r="M1062" s="194"/>
      <c r="N1062" s="194"/>
      <c r="O1062" s="194"/>
      <c r="P1062" s="195"/>
      <c r="Q1062" s="193"/>
      <c r="R1062" s="194"/>
      <c r="S1062" s="194"/>
      <c r="T1062" s="194"/>
      <c r="U1062" s="195"/>
      <c r="V1062" s="193"/>
      <c r="W1062" s="194"/>
      <c r="X1062" s="194"/>
      <c r="Y1062" s="194"/>
      <c r="Z1062" s="195"/>
      <c r="AA1062" s="193"/>
      <c r="AB1062" s="194"/>
      <c r="AC1062" s="194"/>
      <c r="AD1062" s="194"/>
      <c r="AE1062" s="195"/>
    </row>
    <row r="1063" spans="5:31" ht="19.5" customHeight="1">
      <c r="E1063" s="266" t="s">
        <v>507</v>
      </c>
      <c r="F1063" s="267"/>
      <c r="G1063" s="163" t="s">
        <v>508</v>
      </c>
      <c r="H1063" s="164"/>
      <c r="I1063" s="164"/>
      <c r="J1063" s="164"/>
      <c r="K1063" s="164"/>
      <c r="L1063" s="193"/>
      <c r="M1063" s="194"/>
      <c r="N1063" s="194"/>
      <c r="O1063" s="194"/>
      <c r="P1063" s="195"/>
      <c r="Q1063" s="193"/>
      <c r="R1063" s="194"/>
      <c r="S1063" s="194"/>
      <c r="T1063" s="194"/>
      <c r="U1063" s="195"/>
      <c r="V1063" s="193"/>
      <c r="W1063" s="194"/>
      <c r="X1063" s="194"/>
      <c r="Y1063" s="194"/>
      <c r="Z1063" s="195"/>
      <c r="AA1063" s="193"/>
      <c r="AB1063" s="194"/>
      <c r="AC1063" s="194"/>
      <c r="AD1063" s="194"/>
      <c r="AE1063" s="195"/>
    </row>
    <row r="1064" spans="5:31" ht="19.5" customHeight="1">
      <c r="E1064" s="268"/>
      <c r="F1064" s="269"/>
      <c r="G1064" s="163" t="s">
        <v>509</v>
      </c>
      <c r="H1064" s="164"/>
      <c r="I1064" s="164"/>
      <c r="J1064" s="164"/>
      <c r="K1064" s="164"/>
      <c r="L1064" s="193"/>
      <c r="M1064" s="194"/>
      <c r="N1064" s="194"/>
      <c r="O1064" s="194"/>
      <c r="P1064" s="195"/>
      <c r="Q1064" s="193"/>
      <c r="R1064" s="194"/>
      <c r="S1064" s="194"/>
      <c r="T1064" s="194"/>
      <c r="U1064" s="195"/>
      <c r="V1064" s="193"/>
      <c r="W1064" s="194"/>
      <c r="X1064" s="194"/>
      <c r="Y1064" s="194"/>
      <c r="Z1064" s="195"/>
      <c r="AA1064" s="193"/>
      <c r="AB1064" s="194"/>
      <c r="AC1064" s="194"/>
      <c r="AD1064" s="194"/>
      <c r="AE1064" s="195"/>
    </row>
    <row r="1065" spans="5:31" ht="19.5" customHeight="1">
      <c r="E1065" s="268"/>
      <c r="F1065" s="269"/>
      <c r="G1065" s="163" t="s">
        <v>510</v>
      </c>
      <c r="H1065" s="164"/>
      <c r="I1065" s="164"/>
      <c r="J1065" s="164"/>
      <c r="K1065" s="164"/>
      <c r="L1065" s="193"/>
      <c r="M1065" s="194"/>
      <c r="N1065" s="194"/>
      <c r="O1065" s="194"/>
      <c r="P1065" s="195"/>
      <c r="Q1065" s="193"/>
      <c r="R1065" s="194"/>
      <c r="S1065" s="194"/>
      <c r="T1065" s="194"/>
      <c r="U1065" s="195"/>
      <c r="V1065" s="193"/>
      <c r="W1065" s="194"/>
      <c r="X1065" s="194"/>
      <c r="Y1065" s="194"/>
      <c r="Z1065" s="195"/>
      <c r="AA1065" s="193"/>
      <c r="AB1065" s="194"/>
      <c r="AC1065" s="194"/>
      <c r="AD1065" s="194"/>
      <c r="AE1065" s="195"/>
    </row>
    <row r="1066" spans="5:31" ht="19.5" customHeight="1">
      <c r="E1066" s="268"/>
      <c r="F1066" s="269"/>
      <c r="G1066" s="163" t="s">
        <v>511</v>
      </c>
      <c r="H1066" s="164"/>
      <c r="I1066" s="164"/>
      <c r="J1066" s="164"/>
      <c r="K1066" s="164"/>
      <c r="L1066" s="193"/>
      <c r="M1066" s="194"/>
      <c r="N1066" s="194"/>
      <c r="O1066" s="194"/>
      <c r="P1066" s="195"/>
      <c r="Q1066" s="193"/>
      <c r="R1066" s="194"/>
      <c r="S1066" s="194"/>
      <c r="T1066" s="194"/>
      <c r="U1066" s="195"/>
      <c r="V1066" s="193"/>
      <c r="W1066" s="194"/>
      <c r="X1066" s="194"/>
      <c r="Y1066" s="194"/>
      <c r="Z1066" s="195"/>
      <c r="AA1066" s="193"/>
      <c r="AB1066" s="194"/>
      <c r="AC1066" s="194"/>
      <c r="AD1066" s="194"/>
      <c r="AE1066" s="195"/>
    </row>
    <row r="1067" spans="5:31" ht="19.5" customHeight="1">
      <c r="E1067" s="270"/>
      <c r="F1067" s="271"/>
      <c r="G1067" s="163" t="s">
        <v>518</v>
      </c>
      <c r="H1067" s="164"/>
      <c r="I1067" s="164"/>
      <c r="J1067" s="164"/>
      <c r="K1067" s="164"/>
      <c r="L1067" s="193"/>
      <c r="M1067" s="194"/>
      <c r="N1067" s="194"/>
      <c r="O1067" s="194"/>
      <c r="P1067" s="195"/>
      <c r="Q1067" s="193"/>
      <c r="R1067" s="194"/>
      <c r="S1067" s="194"/>
      <c r="T1067" s="194"/>
      <c r="U1067" s="195"/>
      <c r="V1067" s="193"/>
      <c r="W1067" s="194"/>
      <c r="X1067" s="194"/>
      <c r="Y1067" s="194"/>
      <c r="Z1067" s="195"/>
      <c r="AA1067" s="193"/>
      <c r="AB1067" s="194"/>
      <c r="AC1067" s="194"/>
      <c r="AD1067" s="194"/>
      <c r="AE1067" s="195"/>
    </row>
    <row r="1069" ht="19.5" customHeight="1">
      <c r="E1069" s="20" t="s">
        <v>185</v>
      </c>
    </row>
    <row r="1070" spans="6:31" ht="19.5" customHeight="1">
      <c r="F1070" s="236"/>
      <c r="G1070" s="236"/>
      <c r="H1070" s="236"/>
      <c r="I1070" s="236"/>
      <c r="J1070" s="236"/>
      <c r="K1070" s="236"/>
      <c r="L1070" s="236"/>
      <c r="M1070" s="236"/>
      <c r="N1070" s="236"/>
      <c r="O1070" s="236"/>
      <c r="P1070" s="236"/>
      <c r="Q1070" s="236"/>
      <c r="R1070" s="236"/>
      <c r="S1070" s="236"/>
      <c r="T1070" s="236"/>
      <c r="U1070" s="236"/>
      <c r="V1070" s="236"/>
      <c r="W1070" s="236"/>
      <c r="X1070" s="236"/>
      <c r="Y1070" s="236"/>
      <c r="Z1070" s="236"/>
      <c r="AA1070" s="236"/>
      <c r="AB1070" s="236"/>
      <c r="AC1070" s="236"/>
      <c r="AD1070" s="236"/>
      <c r="AE1070" s="236"/>
    </row>
    <row r="1071" spans="6:31" ht="19.5" customHeight="1">
      <c r="F1071" s="236"/>
      <c r="G1071" s="236"/>
      <c r="H1071" s="236"/>
      <c r="I1071" s="236"/>
      <c r="J1071" s="236"/>
      <c r="K1071" s="236"/>
      <c r="L1071" s="236"/>
      <c r="M1071" s="236"/>
      <c r="N1071" s="236"/>
      <c r="O1071" s="236"/>
      <c r="P1071" s="236"/>
      <c r="Q1071" s="236"/>
      <c r="R1071" s="236"/>
      <c r="S1071" s="236"/>
      <c r="T1071" s="236"/>
      <c r="U1071" s="236"/>
      <c r="V1071" s="236"/>
      <c r="W1071" s="236"/>
      <c r="X1071" s="236"/>
      <c r="Y1071" s="236"/>
      <c r="Z1071" s="236"/>
      <c r="AA1071" s="236"/>
      <c r="AB1071" s="236"/>
      <c r="AC1071" s="236"/>
      <c r="AD1071" s="236"/>
      <c r="AE1071" s="236"/>
    </row>
    <row r="1072" spans="6:31" ht="19.5" customHeight="1">
      <c r="F1072" s="236"/>
      <c r="G1072" s="236"/>
      <c r="H1072" s="236"/>
      <c r="I1072" s="236"/>
      <c r="J1072" s="236"/>
      <c r="K1072" s="236"/>
      <c r="L1072" s="236"/>
      <c r="M1072" s="236"/>
      <c r="N1072" s="236"/>
      <c r="O1072" s="236"/>
      <c r="P1072" s="236"/>
      <c r="Q1072" s="236"/>
      <c r="R1072" s="236"/>
      <c r="S1072" s="236"/>
      <c r="T1072" s="236"/>
      <c r="U1072" s="236"/>
      <c r="V1072" s="236"/>
      <c r="W1072" s="236"/>
      <c r="X1072" s="236"/>
      <c r="Y1072" s="236"/>
      <c r="Z1072" s="236"/>
      <c r="AA1072" s="236"/>
      <c r="AB1072" s="236"/>
      <c r="AC1072" s="236"/>
      <c r="AD1072" s="236"/>
      <c r="AE1072" s="236"/>
    </row>
    <row r="1073" spans="6:31" ht="19.5" customHeight="1">
      <c r="F1073" s="236"/>
      <c r="G1073" s="236"/>
      <c r="H1073" s="236"/>
      <c r="I1073" s="236"/>
      <c r="J1073" s="236"/>
      <c r="K1073" s="236"/>
      <c r="L1073" s="236"/>
      <c r="M1073" s="236"/>
      <c r="N1073" s="236"/>
      <c r="O1073" s="236"/>
      <c r="P1073" s="236"/>
      <c r="Q1073" s="236"/>
      <c r="R1073" s="236"/>
      <c r="S1073" s="236"/>
      <c r="T1073" s="236"/>
      <c r="U1073" s="236"/>
      <c r="V1073" s="236"/>
      <c r="W1073" s="236"/>
      <c r="X1073" s="236"/>
      <c r="Y1073" s="236"/>
      <c r="Z1073" s="236"/>
      <c r="AA1073" s="236"/>
      <c r="AB1073" s="236"/>
      <c r="AC1073" s="236"/>
      <c r="AD1073" s="236"/>
      <c r="AE1073" s="236"/>
    </row>
    <row r="1074" spans="6:31" ht="19.5" customHeight="1">
      <c r="F1074" s="236"/>
      <c r="G1074" s="236"/>
      <c r="H1074" s="236"/>
      <c r="I1074" s="236"/>
      <c r="J1074" s="236"/>
      <c r="K1074" s="236"/>
      <c r="L1074" s="236"/>
      <c r="M1074" s="236"/>
      <c r="N1074" s="236"/>
      <c r="O1074" s="236"/>
      <c r="P1074" s="236"/>
      <c r="Q1074" s="236"/>
      <c r="R1074" s="236"/>
      <c r="S1074" s="236"/>
      <c r="T1074" s="236"/>
      <c r="U1074" s="236"/>
      <c r="V1074" s="236"/>
      <c r="W1074" s="236"/>
      <c r="X1074" s="236"/>
      <c r="Y1074" s="236"/>
      <c r="Z1074" s="236"/>
      <c r="AA1074" s="236"/>
      <c r="AB1074" s="236"/>
      <c r="AC1074" s="236"/>
      <c r="AD1074" s="236"/>
      <c r="AE1074" s="236"/>
    </row>
    <row r="1075" spans="6:31" ht="19.5" customHeight="1">
      <c r="F1075" s="236"/>
      <c r="G1075" s="236"/>
      <c r="H1075" s="236"/>
      <c r="I1075" s="236"/>
      <c r="J1075" s="236"/>
      <c r="K1075" s="236"/>
      <c r="L1075" s="236"/>
      <c r="M1075" s="236"/>
      <c r="N1075" s="236"/>
      <c r="O1075" s="236"/>
      <c r="P1075" s="236"/>
      <c r="Q1075" s="236"/>
      <c r="R1075" s="236"/>
      <c r="S1075" s="236"/>
      <c r="T1075" s="236"/>
      <c r="U1075" s="236"/>
      <c r="V1075" s="236"/>
      <c r="W1075" s="236"/>
      <c r="X1075" s="236"/>
      <c r="Y1075" s="236"/>
      <c r="Z1075" s="236"/>
      <c r="AA1075" s="236"/>
      <c r="AB1075" s="236"/>
      <c r="AC1075" s="236"/>
      <c r="AD1075" s="236"/>
      <c r="AE1075" s="236"/>
    </row>
    <row r="1076" spans="6:31" ht="19.5" customHeight="1">
      <c r="F1076" s="236"/>
      <c r="G1076" s="236"/>
      <c r="H1076" s="236"/>
      <c r="I1076" s="236"/>
      <c r="J1076" s="236"/>
      <c r="K1076" s="236"/>
      <c r="L1076" s="236"/>
      <c r="M1076" s="236"/>
      <c r="N1076" s="236"/>
      <c r="O1076" s="236"/>
      <c r="P1076" s="236"/>
      <c r="Q1076" s="236"/>
      <c r="R1076" s="236"/>
      <c r="S1076" s="236"/>
      <c r="T1076" s="236"/>
      <c r="U1076" s="236"/>
      <c r="V1076" s="236"/>
      <c r="W1076" s="236"/>
      <c r="X1076" s="236"/>
      <c r="Y1076" s="236"/>
      <c r="Z1076" s="236"/>
      <c r="AA1076" s="236"/>
      <c r="AB1076" s="236"/>
      <c r="AC1076" s="236"/>
      <c r="AD1076" s="236"/>
      <c r="AE1076" s="236"/>
    </row>
    <row r="1077" spans="6:31" ht="19.5" customHeight="1">
      <c r="F1077" s="236"/>
      <c r="G1077" s="236"/>
      <c r="H1077" s="236"/>
      <c r="I1077" s="236"/>
      <c r="J1077" s="236"/>
      <c r="K1077" s="236"/>
      <c r="L1077" s="236"/>
      <c r="M1077" s="236"/>
      <c r="N1077" s="236"/>
      <c r="O1077" s="236"/>
      <c r="P1077" s="236"/>
      <c r="Q1077" s="236"/>
      <c r="R1077" s="236"/>
      <c r="S1077" s="236"/>
      <c r="T1077" s="236"/>
      <c r="U1077" s="236"/>
      <c r="V1077" s="236"/>
      <c r="W1077" s="236"/>
      <c r="X1077" s="236"/>
      <c r="Y1077" s="236"/>
      <c r="Z1077" s="236"/>
      <c r="AA1077" s="236"/>
      <c r="AB1077" s="236"/>
      <c r="AC1077" s="236"/>
      <c r="AD1077" s="236"/>
      <c r="AE1077" s="236"/>
    </row>
    <row r="1078" spans="6:31" ht="19.5" customHeight="1">
      <c r="F1078" s="236"/>
      <c r="G1078" s="236"/>
      <c r="H1078" s="236"/>
      <c r="I1078" s="236"/>
      <c r="J1078" s="236"/>
      <c r="K1078" s="236"/>
      <c r="L1078" s="236"/>
      <c r="M1078" s="236"/>
      <c r="N1078" s="236"/>
      <c r="O1078" s="236"/>
      <c r="P1078" s="236"/>
      <c r="Q1078" s="236"/>
      <c r="R1078" s="236"/>
      <c r="S1078" s="236"/>
      <c r="T1078" s="236"/>
      <c r="U1078" s="236"/>
      <c r="V1078" s="236"/>
      <c r="W1078" s="236"/>
      <c r="X1078" s="236"/>
      <c r="Y1078" s="236"/>
      <c r="Z1078" s="236"/>
      <c r="AA1078" s="236"/>
      <c r="AB1078" s="236"/>
      <c r="AC1078" s="236"/>
      <c r="AD1078" s="236"/>
      <c r="AE1078" s="236"/>
    </row>
    <row r="1079" spans="6:31" ht="19.5" customHeight="1">
      <c r="F1079" s="236"/>
      <c r="G1079" s="236"/>
      <c r="H1079" s="236"/>
      <c r="I1079" s="236"/>
      <c r="J1079" s="236"/>
      <c r="K1079" s="236"/>
      <c r="L1079" s="236"/>
      <c r="M1079" s="236"/>
      <c r="N1079" s="236"/>
      <c r="O1079" s="236"/>
      <c r="P1079" s="236"/>
      <c r="Q1079" s="236"/>
      <c r="R1079" s="236"/>
      <c r="S1079" s="236"/>
      <c r="T1079" s="236"/>
      <c r="U1079" s="236"/>
      <c r="V1079" s="236"/>
      <c r="W1079" s="236"/>
      <c r="X1079" s="236"/>
      <c r="Y1079" s="236"/>
      <c r="Z1079" s="236"/>
      <c r="AA1079" s="236"/>
      <c r="AB1079" s="236"/>
      <c r="AC1079" s="236"/>
      <c r="AD1079" s="236"/>
      <c r="AE1079" s="236"/>
    </row>
    <row r="1080" spans="6:31" ht="19.5" customHeight="1">
      <c r="F1080" s="236"/>
      <c r="G1080" s="236"/>
      <c r="H1080" s="236"/>
      <c r="I1080" s="236"/>
      <c r="J1080" s="236"/>
      <c r="K1080" s="236"/>
      <c r="L1080" s="236"/>
      <c r="M1080" s="236"/>
      <c r="N1080" s="236"/>
      <c r="O1080" s="236"/>
      <c r="P1080" s="236"/>
      <c r="Q1080" s="236"/>
      <c r="R1080" s="236"/>
      <c r="S1080" s="236"/>
      <c r="T1080" s="236"/>
      <c r="U1080" s="236"/>
      <c r="V1080" s="236"/>
      <c r="W1080" s="236"/>
      <c r="X1080" s="236"/>
      <c r="Y1080" s="236"/>
      <c r="Z1080" s="236"/>
      <c r="AA1080" s="236"/>
      <c r="AB1080" s="236"/>
      <c r="AC1080" s="236"/>
      <c r="AD1080" s="236"/>
      <c r="AE1080" s="236"/>
    </row>
    <row r="1081" ht="19.5" customHeight="1"/>
    <row r="1082" spans="6:31" ht="86.25" customHeight="1">
      <c r="F1082" s="177" t="s">
        <v>453</v>
      </c>
      <c r="G1082" s="237" t="s">
        <v>122</v>
      </c>
      <c r="H1082" s="237"/>
      <c r="I1082" s="237"/>
      <c r="J1082" s="237"/>
      <c r="K1082" s="237"/>
      <c r="L1082" s="237"/>
      <c r="M1082" s="237"/>
      <c r="N1082" s="237"/>
      <c r="O1082" s="237"/>
      <c r="P1082" s="237"/>
      <c r="Q1082" s="237"/>
      <c r="R1082" s="237"/>
      <c r="S1082" s="237"/>
      <c r="T1082" s="237"/>
      <c r="U1082" s="237"/>
      <c r="V1082" s="237"/>
      <c r="W1082" s="237"/>
      <c r="X1082" s="237"/>
      <c r="Y1082" s="237"/>
      <c r="Z1082" s="237"/>
      <c r="AA1082" s="237"/>
      <c r="AB1082" s="237"/>
      <c r="AC1082" s="237"/>
      <c r="AD1082" s="237"/>
      <c r="AE1082" s="237"/>
    </row>
  </sheetData>
  <sheetProtection formatCells="0"/>
  <protectedRanges>
    <protectedRange sqref="H1031 H1032 N1032 T1032 Y1031 Z1032 M1033 I1033 H1036 I1037 M1037 H1038:Y1039 AB1038:AE1039 H1041 L1049:AE1067 F1070:AE1080" name="範囲2"/>
    <protectedRange sqref="Z1003:Z1004 AB1003:AB1004 AD1003:AD1004 N1004 H1004 H1009 O1009 Z1009 Q1012 AB1015 Z1016 W1017 T1016 P1017 N1016 H1016:H1017 I1020 L1023 Q1023 Z1023 T1024 N1024 H1024 L1025 X1025 X1026 O1026 Q1027 V1027 AA1027 N1027 L1028 H1028" name="範囲1"/>
  </protectedRanges>
  <mergeCells count="141">
    <mergeCell ref="Q1066:U1066"/>
    <mergeCell ref="Q1065:U1065"/>
    <mergeCell ref="E1063:F1067"/>
    <mergeCell ref="AA1053:AE1053"/>
    <mergeCell ref="L1055:P1055"/>
    <mergeCell ref="V1054:Z1054"/>
    <mergeCell ref="L1065:P1065"/>
    <mergeCell ref="V1064:Z1064"/>
    <mergeCell ref="Q1064:U1064"/>
    <mergeCell ref="Q1067:U1067"/>
    <mergeCell ref="F1074:AE1074"/>
    <mergeCell ref="F1070:AE1070"/>
    <mergeCell ref="I1033:K1033"/>
    <mergeCell ref="M1033:AE1033"/>
    <mergeCell ref="Q1057:U1057"/>
    <mergeCell ref="V1057:Z1057"/>
    <mergeCell ref="AA1057:AE1057"/>
    <mergeCell ref="AA1054:AE1054"/>
    <mergeCell ref="AA1055:AE1055"/>
    <mergeCell ref="Q1055:U1055"/>
    <mergeCell ref="H1038:Y1038"/>
    <mergeCell ref="F1026:G1026"/>
    <mergeCell ref="T1032:W1032"/>
    <mergeCell ref="L1057:P1057"/>
    <mergeCell ref="L1058:P1058"/>
    <mergeCell ref="Q1058:U1058"/>
    <mergeCell ref="L1056:P1056"/>
    <mergeCell ref="L1052:P1052"/>
    <mergeCell ref="Q1052:U1052"/>
    <mergeCell ref="W1045:Z1045"/>
    <mergeCell ref="T1025:W1025"/>
    <mergeCell ref="H1026:K1026"/>
    <mergeCell ref="O1026:S1026"/>
    <mergeCell ref="X1026:AB1026"/>
    <mergeCell ref="H1028:I1028"/>
    <mergeCell ref="H1031:S1031"/>
    <mergeCell ref="X1025:AE1025"/>
    <mergeCell ref="P1021:Q1021"/>
    <mergeCell ref="H1013:AE1013"/>
    <mergeCell ref="F1075:AE1075"/>
    <mergeCell ref="V1021:W1021"/>
    <mergeCell ref="X1021:Y1021"/>
    <mergeCell ref="H1022:Y1022"/>
    <mergeCell ref="F1025:G1025"/>
    <mergeCell ref="L1025:S1025"/>
    <mergeCell ref="F1071:AE1071"/>
    <mergeCell ref="AB1039:AE1039"/>
    <mergeCell ref="Q1012:U1012"/>
    <mergeCell ref="AA1012:AD1012"/>
    <mergeCell ref="K1021:M1021"/>
    <mergeCell ref="R1021:S1021"/>
    <mergeCell ref="AB1038:AE1038"/>
    <mergeCell ref="H1036:AA1036"/>
    <mergeCell ref="I1037:K1037"/>
    <mergeCell ref="M1037:AE1037"/>
    <mergeCell ref="Y1031:AE1031"/>
    <mergeCell ref="H1032:K1032"/>
    <mergeCell ref="G1082:AE1082"/>
    <mergeCell ref="F1076:AE1076"/>
    <mergeCell ref="F1077:AE1077"/>
    <mergeCell ref="F1078:AE1078"/>
    <mergeCell ref="F1079:AE1079"/>
    <mergeCell ref="E1001:AF1002"/>
    <mergeCell ref="H1006:Y1006"/>
    <mergeCell ref="AB1006:AE1006"/>
    <mergeCell ref="H1007:Y1007"/>
    <mergeCell ref="AB1007:AE1007"/>
    <mergeCell ref="S1043:V1045"/>
    <mergeCell ref="E1046:AF1047"/>
    <mergeCell ref="L1049:P1049"/>
    <mergeCell ref="Q1049:U1049"/>
    <mergeCell ref="F1080:AE1080"/>
    <mergeCell ref="F1072:AE1072"/>
    <mergeCell ref="F1073:AE1073"/>
    <mergeCell ref="AA1058:AE1058"/>
    <mergeCell ref="V1055:Z1055"/>
    <mergeCell ref="L1067:P1067"/>
    <mergeCell ref="H1014:AE1014"/>
    <mergeCell ref="H1015:X1015"/>
    <mergeCell ref="AB1015:AC1015"/>
    <mergeCell ref="I1020:K1020"/>
    <mergeCell ref="R1020:T1020"/>
    <mergeCell ref="V1052:Z1052"/>
    <mergeCell ref="AA1043:AD1043"/>
    <mergeCell ref="S1042:AD1042"/>
    <mergeCell ref="Q1050:U1050"/>
    <mergeCell ref="V1050:Z1050"/>
    <mergeCell ref="Z1032:AE1032"/>
    <mergeCell ref="AA1045:AD1045"/>
    <mergeCell ref="W1043:Z1044"/>
    <mergeCell ref="L1051:P1051"/>
    <mergeCell ref="Q1051:U1051"/>
    <mergeCell ref="L1050:P1050"/>
    <mergeCell ref="V1051:Z1051"/>
    <mergeCell ref="V1049:Z1049"/>
    <mergeCell ref="AA1050:AE1050"/>
    <mergeCell ref="H1039:Y1039"/>
    <mergeCell ref="L1061:P1061"/>
    <mergeCell ref="Q1061:U1061"/>
    <mergeCell ref="AA1052:AE1052"/>
    <mergeCell ref="L1054:P1054"/>
    <mergeCell ref="L1053:P1053"/>
    <mergeCell ref="AA1056:AE1056"/>
    <mergeCell ref="Q1054:U1054"/>
    <mergeCell ref="Q1053:U1053"/>
    <mergeCell ref="V1053:Z1053"/>
    <mergeCell ref="V1058:Z1058"/>
    <mergeCell ref="V1063:Z1063"/>
    <mergeCell ref="L1062:P1062"/>
    <mergeCell ref="AA1051:AE1051"/>
    <mergeCell ref="AA1044:AD1044"/>
    <mergeCell ref="N1032:Q1032"/>
    <mergeCell ref="L1063:P1063"/>
    <mergeCell ref="Q1063:U1063"/>
    <mergeCell ref="AA1049:AE1049"/>
    <mergeCell ref="H1041:AE1041"/>
    <mergeCell ref="V1060:Z1060"/>
    <mergeCell ref="AA1063:AE1063"/>
    <mergeCell ref="L1060:P1060"/>
    <mergeCell ref="Q1060:U1060"/>
    <mergeCell ref="L1066:P1066"/>
    <mergeCell ref="L1059:P1059"/>
    <mergeCell ref="AA1060:AE1060"/>
    <mergeCell ref="AA1062:AE1062"/>
    <mergeCell ref="V1059:Z1059"/>
    <mergeCell ref="AA1064:AE1064"/>
    <mergeCell ref="L1064:P1064"/>
    <mergeCell ref="Q1059:U1059"/>
    <mergeCell ref="V1062:Z1062"/>
    <mergeCell ref="AA1059:AE1059"/>
    <mergeCell ref="Q1056:U1056"/>
    <mergeCell ref="V1056:Z1056"/>
    <mergeCell ref="Q1062:U1062"/>
    <mergeCell ref="V1061:Z1061"/>
    <mergeCell ref="AA1061:AE1061"/>
    <mergeCell ref="AA1067:AE1067"/>
    <mergeCell ref="AA1066:AE1066"/>
    <mergeCell ref="V1065:Z1065"/>
    <mergeCell ref="AA1065:AE1065"/>
    <mergeCell ref="V1066:Z1066"/>
    <mergeCell ref="V1067:Z1067"/>
  </mergeCells>
  <conditionalFormatting sqref="U1020 Q1020">
    <cfRule type="expression" priority="4" dxfId="5" stopIfTrue="1">
      <formula>EXACT($R$1020,"")</formula>
    </cfRule>
  </conditionalFormatting>
  <conditionalFormatting sqref="O1026:S1026 X1026:AB1026 L1025:S1025 X1025:AE1025">
    <cfRule type="expression" priority="3" dxfId="1" stopIfTrue="1">
      <formula>EXACT($F$1026,"■有　□無")</formula>
    </cfRule>
  </conditionalFormatting>
  <conditionalFormatting sqref="F1027">
    <cfRule type="expression" priority="2" dxfId="6" stopIfTrue="1">
      <formula>EXACT($F$1026,"■有　□無")</formula>
    </cfRule>
  </conditionalFormatting>
  <dataValidations count="13">
    <dataValidation type="whole" allowBlank="1" showInputMessage="1" showErrorMessage="1" sqref="Z1003:Z1004">
      <formula1>0</formula1>
      <formula2>99</formula2>
    </dataValidation>
    <dataValidation type="whole" allowBlank="1" showInputMessage="1" showErrorMessage="1" sqref="AB1003:AB1004">
      <formula1>1</formula1>
      <formula2>12</formula2>
    </dataValidation>
    <dataValidation type="whole" allowBlank="1" showInputMessage="1" showErrorMessage="1" sqref="AD1003:AD1004">
      <formula1>1</formula1>
      <formula2>31</formula2>
    </dataValidation>
    <dataValidation allowBlank="1" showInputMessage="1" showErrorMessage="1" promptTitle="確認済証番号" prompt="確認済証番号を記入ください。" sqref="Q1012:U1012"/>
    <dataValidation type="whole" allowBlank="1" showInputMessage="1" showErrorMessage="1" imeMode="halfAlpha" sqref="AB1015:AC1015">
      <formula1>0</formula1>
      <formula2>999</formula2>
    </dataValidation>
    <dataValidation type="decimal" allowBlank="1" showInputMessage="1" showErrorMessage="1" imeMode="halfAlpha" sqref="AC1020">
      <formula1>0</formula1>
      <formula2>999999</formula2>
    </dataValidation>
    <dataValidation type="list" allowBlank="1" showInputMessage="1" showErrorMessage="1" sqref="F1026:G1026">
      <formula1>"□有　□無,■有　□無,□有　■無"</formula1>
    </dataValidation>
    <dataValidation type="list" showErrorMessage="1" errorTitle="入力エラー" error="ドロップダウンリストから選択して下さい。" sqref="Z1023 H1016:H1018 L1023 P1017 R1018:R1019 H1009 Z1009 Q1027 V1027 N1027 X1012 H1023:H1024 N1024 L1028 W1017 T1016 H1011:H1012 Z1016 N1016 P1011 O1009 L1011:L1012 AA1027 T1024 Q1023 H1004 N1004">
      <formula1>"□,■"</formula1>
    </dataValidation>
    <dataValidation type="list" allowBlank="1" showInputMessage="1" sqref="L1062:AE1062">
      <formula1>$AL:$AL</formula1>
    </dataValidation>
    <dataValidation type="list" allowBlank="1" showInputMessage="1" showErrorMessage="1" sqref="L1058:AE1058">
      <formula1>$AK:$AK</formula1>
    </dataValidation>
    <dataValidation type="list" allowBlank="1" showInputMessage="1" showErrorMessage="1" sqref="L1059:AE1060">
      <formula1>$AJ:$AJ</formula1>
    </dataValidation>
    <dataValidation type="list" allowBlank="1" showInputMessage="1" showErrorMessage="1" sqref="L1052:AE1052">
      <formula1>$AI:$AI</formula1>
    </dataValidation>
    <dataValidation type="list" allowBlank="1" showInputMessage="1" showErrorMessage="1" sqref="L1061:AE1061">
      <formula1>"建築物,建築設備,工作物"</formula1>
    </dataValidation>
  </dataValidations>
  <printOptions/>
  <pageMargins left="0.5905511811023623" right="0.3937007874015748" top="0.1968503937007874" bottom="0.3937007874015748" header="0.1968503937007874" footer="0.1968503937007874"/>
  <pageSetup blackAndWhite="1" horizontalDpi="300" verticalDpi="300" orientation="portrait" paperSize="9" r:id="rId4"/>
  <headerFooter scaleWithDoc="0">
    <oddFooter>&amp;L&amp;"Times New Roman,標準"&amp;6kakunin-k__Rev10_20101101&amp;R&amp;3&amp;D&amp;T</oddFooter>
  </headerFooter>
  <rowBreaks count="1" manualBreakCount="1">
    <brk id="1045" min="4" max="31" man="1"/>
  </rowBreaks>
  <drawing r:id="rId3"/>
  <legacyDrawing r:id="rId2"/>
</worksheet>
</file>

<file path=xl/worksheets/sheet3.xml><?xml version="1.0" encoding="utf-8"?>
<worksheet xmlns="http://schemas.openxmlformats.org/spreadsheetml/2006/main" xmlns:r="http://schemas.openxmlformats.org/officeDocument/2006/relationships">
  <sheetPr>
    <tabColor indexed="29"/>
  </sheetPr>
  <dimension ref="A1:AA107"/>
  <sheetViews>
    <sheetView tabSelected="1" view="pageBreakPreview" zoomScaleSheetLayoutView="100" zoomScalePageLayoutView="0" workbookViewId="0" topLeftCell="A1">
      <selection activeCell="N12" sqref="N12"/>
    </sheetView>
  </sheetViews>
  <sheetFormatPr defaultColWidth="9.00390625" defaultRowHeight="13.5"/>
  <cols>
    <col min="1" max="1" width="1.25" style="12" customWidth="1"/>
    <col min="2" max="3" width="3.125" style="13" customWidth="1"/>
    <col min="4" max="4" width="21.875" style="13" customWidth="1"/>
    <col min="5" max="6" width="3.75390625" style="13" customWidth="1"/>
    <col min="7" max="7" width="4.625" style="13" customWidth="1"/>
    <col min="8" max="8" width="2.625" style="13" customWidth="1"/>
    <col min="9" max="10" width="3.75390625" style="13" customWidth="1"/>
    <col min="11" max="11" width="4.625" style="13" customWidth="1"/>
    <col min="12" max="12" width="2.625" style="13" customWidth="1"/>
    <col min="13" max="14" width="3.75390625" style="13" customWidth="1"/>
    <col min="15" max="15" width="4.625" style="13" customWidth="1"/>
    <col min="16" max="16" width="2.625" style="13" customWidth="1"/>
    <col min="17" max="20" width="3.75390625" style="13" customWidth="1"/>
    <col min="21" max="21" width="1.25" style="12" customWidth="1"/>
    <col min="22" max="26" width="9.00390625" style="12" customWidth="1"/>
    <col min="27" max="27" width="0" style="12" hidden="1" customWidth="1"/>
    <col min="28" max="16384" width="9.00390625" style="12" customWidth="1"/>
  </cols>
  <sheetData>
    <row r="1" ht="13.5" customHeight="1">
      <c r="A1" s="10" t="s">
        <v>334</v>
      </c>
    </row>
    <row r="2" spans="1:27" s="35" customFormat="1" ht="22.5" customHeight="1">
      <c r="A2" s="96"/>
      <c r="B2" s="283" t="s">
        <v>639</v>
      </c>
      <c r="C2" s="283"/>
      <c r="D2" s="283"/>
      <c r="E2" s="283"/>
      <c r="F2" s="283"/>
      <c r="G2" s="283"/>
      <c r="H2" s="283"/>
      <c r="I2" s="283"/>
      <c r="J2" s="283"/>
      <c r="K2" s="283"/>
      <c r="L2" s="283"/>
      <c r="M2" s="283"/>
      <c r="N2" s="283"/>
      <c r="O2" s="283"/>
      <c r="P2" s="283"/>
      <c r="Q2" s="283"/>
      <c r="R2" s="283"/>
      <c r="S2" s="283"/>
      <c r="T2" s="283"/>
      <c r="U2" s="96"/>
      <c r="AA2" s="2" t="s">
        <v>531</v>
      </c>
    </row>
    <row r="3" spans="1:27" s="35" customFormat="1" ht="15" customHeight="1">
      <c r="A3" s="96"/>
      <c r="B3" s="283"/>
      <c r="C3" s="283"/>
      <c r="D3" s="283"/>
      <c r="E3" s="283"/>
      <c r="F3" s="283"/>
      <c r="G3" s="283"/>
      <c r="H3" s="283"/>
      <c r="I3" s="283"/>
      <c r="J3" s="283"/>
      <c r="K3" s="283"/>
      <c r="L3" s="283"/>
      <c r="M3" s="283"/>
      <c r="N3" s="283"/>
      <c r="O3" s="283"/>
      <c r="P3" s="283"/>
      <c r="Q3" s="283"/>
      <c r="R3" s="283"/>
      <c r="S3" s="283"/>
      <c r="T3" s="283"/>
      <c r="U3" s="96"/>
      <c r="AA3" s="2" t="s">
        <v>532</v>
      </c>
    </row>
    <row r="4" spans="1:27" s="35" customFormat="1" ht="16.5" customHeight="1">
      <c r="A4" s="97"/>
      <c r="B4" s="98"/>
      <c r="C4" s="98"/>
      <c r="D4" s="98"/>
      <c r="E4" s="98"/>
      <c r="F4" s="98"/>
      <c r="G4" s="98"/>
      <c r="H4" s="98"/>
      <c r="I4" s="98"/>
      <c r="J4" s="98"/>
      <c r="K4" s="98"/>
      <c r="L4" s="98"/>
      <c r="M4" s="98"/>
      <c r="N4" s="98"/>
      <c r="O4" s="98"/>
      <c r="P4" s="98"/>
      <c r="Q4" s="98"/>
      <c r="R4" s="98"/>
      <c r="S4" s="98"/>
      <c r="T4" s="98"/>
      <c r="U4" s="97"/>
      <c r="AA4" s="2" t="s">
        <v>533</v>
      </c>
    </row>
    <row r="5" spans="1:27" s="14" customFormat="1" ht="45" customHeight="1">
      <c r="A5" s="62"/>
      <c r="B5" s="284" t="s">
        <v>138</v>
      </c>
      <c r="C5" s="284"/>
      <c r="D5" s="284"/>
      <c r="E5" s="285"/>
      <c r="F5" s="285"/>
      <c r="G5" s="285"/>
      <c r="H5" s="285"/>
      <c r="I5" s="285"/>
      <c r="J5" s="285"/>
      <c r="K5" s="285"/>
      <c r="L5" s="285"/>
      <c r="M5" s="285"/>
      <c r="N5" s="285"/>
      <c r="O5" s="285"/>
      <c r="P5" s="285"/>
      <c r="Q5" s="285"/>
      <c r="R5" s="285"/>
      <c r="S5" s="285"/>
      <c r="T5" s="285"/>
      <c r="U5" s="63"/>
      <c r="AA5" s="2" t="s">
        <v>534</v>
      </c>
    </row>
    <row r="6" spans="1:27" s="14" customFormat="1" ht="15" customHeight="1">
      <c r="A6" s="57"/>
      <c r="B6" s="41"/>
      <c r="C6" s="41"/>
      <c r="D6" s="41"/>
      <c r="E6" s="41"/>
      <c r="F6" s="41"/>
      <c r="G6" s="41"/>
      <c r="H6" s="41"/>
      <c r="I6" s="41"/>
      <c r="J6" s="41"/>
      <c r="K6" s="41"/>
      <c r="L6" s="41"/>
      <c r="M6" s="41"/>
      <c r="N6" s="41"/>
      <c r="O6" s="41"/>
      <c r="P6" s="41"/>
      <c r="Q6" s="41"/>
      <c r="R6" s="41"/>
      <c r="S6" s="41"/>
      <c r="T6" s="41"/>
      <c r="U6" s="58"/>
      <c r="AA6" s="2" t="s">
        <v>535</v>
      </c>
    </row>
    <row r="7" spans="1:27" s="14" customFormat="1" ht="15" customHeight="1">
      <c r="A7" s="57"/>
      <c r="B7" s="47" t="s">
        <v>638</v>
      </c>
      <c r="C7" s="47"/>
      <c r="D7" s="47"/>
      <c r="E7" s="34"/>
      <c r="F7" s="34"/>
      <c r="G7" s="34"/>
      <c r="H7" s="34"/>
      <c r="I7" s="34"/>
      <c r="J7" s="34"/>
      <c r="K7" s="34"/>
      <c r="L7" s="34"/>
      <c r="M7" s="34"/>
      <c r="N7" s="34"/>
      <c r="O7" s="34"/>
      <c r="P7" s="34"/>
      <c r="Q7" s="34"/>
      <c r="R7" s="34"/>
      <c r="S7" s="34"/>
      <c r="T7" s="34"/>
      <c r="U7" s="58"/>
      <c r="AA7" s="2" t="s">
        <v>536</v>
      </c>
    </row>
    <row r="8" spans="1:27" s="15" customFormat="1" ht="15" customHeight="1">
      <c r="A8" s="59"/>
      <c r="B8" s="286" t="s">
        <v>798</v>
      </c>
      <c r="C8" s="286"/>
      <c r="D8" s="286"/>
      <c r="E8" s="286"/>
      <c r="F8" s="42"/>
      <c r="G8" s="43"/>
      <c r="H8" s="43"/>
      <c r="I8" s="43"/>
      <c r="J8" s="36"/>
      <c r="K8" s="36"/>
      <c r="L8" s="36"/>
      <c r="M8" s="36"/>
      <c r="N8" s="36"/>
      <c r="O8" s="36"/>
      <c r="P8" s="36"/>
      <c r="Q8" s="36"/>
      <c r="R8" s="36"/>
      <c r="S8" s="36"/>
      <c r="T8" s="36"/>
      <c r="U8" s="40"/>
      <c r="AA8" s="2" t="s">
        <v>537</v>
      </c>
    </row>
    <row r="9" spans="1:27" s="15" customFormat="1" ht="15" customHeight="1">
      <c r="A9" s="59"/>
      <c r="B9" s="286"/>
      <c r="C9" s="286"/>
      <c r="D9" s="286"/>
      <c r="E9" s="286"/>
      <c r="F9" s="42"/>
      <c r="G9" s="43"/>
      <c r="H9" s="43"/>
      <c r="I9" s="43"/>
      <c r="J9" s="36"/>
      <c r="K9" s="36"/>
      <c r="L9" s="36"/>
      <c r="M9" s="36"/>
      <c r="N9" s="36"/>
      <c r="O9" s="36"/>
      <c r="P9" s="36"/>
      <c r="Q9" s="36"/>
      <c r="R9" s="36"/>
      <c r="S9" s="36"/>
      <c r="T9" s="36"/>
      <c r="U9" s="40"/>
      <c r="AA9" s="2" t="s">
        <v>538</v>
      </c>
    </row>
    <row r="10" spans="1:27" s="15" customFormat="1" ht="15" customHeight="1">
      <c r="A10" s="59"/>
      <c r="B10" s="36"/>
      <c r="C10" s="36"/>
      <c r="D10" s="36"/>
      <c r="E10" s="60"/>
      <c r="F10" s="60"/>
      <c r="G10" s="60"/>
      <c r="H10" s="60"/>
      <c r="I10" s="60"/>
      <c r="J10" s="36"/>
      <c r="K10" s="36"/>
      <c r="L10" s="36"/>
      <c r="M10" s="44"/>
      <c r="N10" s="44"/>
      <c r="O10" s="61"/>
      <c r="P10" s="61"/>
      <c r="Q10" s="61"/>
      <c r="R10" s="61"/>
      <c r="S10" s="61"/>
      <c r="T10" s="36"/>
      <c r="U10" s="40"/>
      <c r="AA10" s="2" t="s">
        <v>539</v>
      </c>
    </row>
    <row r="11" spans="1:27" s="15" customFormat="1" ht="15" customHeight="1">
      <c r="A11" s="59"/>
      <c r="B11" s="36"/>
      <c r="C11" s="36"/>
      <c r="D11" s="36"/>
      <c r="E11" s="36"/>
      <c r="F11" s="36"/>
      <c r="G11" s="36"/>
      <c r="H11" s="36"/>
      <c r="I11" s="36"/>
      <c r="J11" s="36"/>
      <c r="K11" s="36"/>
      <c r="L11" s="36"/>
      <c r="M11" s="36"/>
      <c r="N11" s="36"/>
      <c r="O11" s="36"/>
      <c r="P11" s="36"/>
      <c r="Q11" s="36"/>
      <c r="R11" s="36"/>
      <c r="S11" s="36"/>
      <c r="T11" s="36"/>
      <c r="U11" s="40"/>
      <c r="AA11" s="2" t="s">
        <v>540</v>
      </c>
    </row>
    <row r="12" spans="1:27" s="15" customFormat="1" ht="15" customHeight="1">
      <c r="A12" s="59"/>
      <c r="B12" s="36"/>
      <c r="C12" s="36"/>
      <c r="D12" s="36"/>
      <c r="E12" s="36"/>
      <c r="F12" s="36"/>
      <c r="G12" s="36"/>
      <c r="H12" s="36"/>
      <c r="I12" s="36"/>
      <c r="J12" s="36"/>
      <c r="K12" s="36"/>
      <c r="L12" s="36"/>
      <c r="M12" s="36"/>
      <c r="N12" s="192"/>
      <c r="O12" s="183"/>
      <c r="P12" s="45" t="s">
        <v>752</v>
      </c>
      <c r="Q12" s="183"/>
      <c r="R12" s="45" t="s">
        <v>753</v>
      </c>
      <c r="S12" s="183"/>
      <c r="T12" s="45" t="s">
        <v>754</v>
      </c>
      <c r="U12" s="40"/>
      <c r="AA12" s="2" t="s">
        <v>541</v>
      </c>
    </row>
    <row r="13" spans="1:27" s="14" customFormat="1" ht="15" customHeight="1">
      <c r="A13" s="57"/>
      <c r="B13" s="34"/>
      <c r="C13" s="34"/>
      <c r="D13" s="34"/>
      <c r="E13" s="34"/>
      <c r="F13" s="34"/>
      <c r="G13" s="34"/>
      <c r="H13" s="34"/>
      <c r="I13" s="34"/>
      <c r="J13" s="34"/>
      <c r="K13" s="34"/>
      <c r="L13" s="34"/>
      <c r="M13" s="34"/>
      <c r="N13" s="34"/>
      <c r="O13" s="34"/>
      <c r="P13" s="34"/>
      <c r="Q13" s="34"/>
      <c r="R13" s="34"/>
      <c r="S13" s="34"/>
      <c r="T13" s="34"/>
      <c r="U13" s="58"/>
      <c r="AA13" s="2" t="s">
        <v>542</v>
      </c>
    </row>
    <row r="14" spans="1:27" s="14" customFormat="1" ht="15" customHeight="1">
      <c r="A14" s="57"/>
      <c r="B14" s="34"/>
      <c r="C14" s="34"/>
      <c r="D14" s="34"/>
      <c r="E14" s="9"/>
      <c r="F14" s="9"/>
      <c r="G14" s="9"/>
      <c r="H14" s="9"/>
      <c r="I14" s="9"/>
      <c r="J14" s="34"/>
      <c r="K14" s="34"/>
      <c r="L14" s="34"/>
      <c r="M14" s="64"/>
      <c r="N14" s="64"/>
      <c r="O14" s="41"/>
      <c r="P14" s="41"/>
      <c r="Q14" s="41"/>
      <c r="R14" s="41"/>
      <c r="S14" s="41"/>
      <c r="T14" s="34"/>
      <c r="U14" s="58"/>
      <c r="AA14" s="2" t="s">
        <v>543</v>
      </c>
    </row>
    <row r="15" spans="1:27" s="14" customFormat="1" ht="15" customHeight="1">
      <c r="A15" s="57"/>
      <c r="B15" s="34"/>
      <c r="C15" s="34"/>
      <c r="D15" s="48" t="s">
        <v>787</v>
      </c>
      <c r="E15" s="9" t="s">
        <v>755</v>
      </c>
      <c r="F15" s="9"/>
      <c r="G15" s="282"/>
      <c r="H15" s="282"/>
      <c r="I15" s="282"/>
      <c r="J15" s="282"/>
      <c r="K15" s="282"/>
      <c r="L15" s="282"/>
      <c r="M15" s="282"/>
      <c r="N15" s="282"/>
      <c r="O15" s="282"/>
      <c r="P15" s="282"/>
      <c r="Q15" s="282"/>
      <c r="R15" s="282"/>
      <c r="S15" s="287"/>
      <c r="T15" s="34"/>
      <c r="U15" s="58"/>
      <c r="AA15" s="2" t="s">
        <v>544</v>
      </c>
    </row>
    <row r="16" spans="1:27" s="14" customFormat="1" ht="15" customHeight="1">
      <c r="A16" s="57"/>
      <c r="B16" s="34"/>
      <c r="C16" s="34"/>
      <c r="D16" s="34"/>
      <c r="E16" s="9" t="s">
        <v>631</v>
      </c>
      <c r="F16" s="9"/>
      <c r="G16" s="282"/>
      <c r="H16" s="282"/>
      <c r="I16" s="282"/>
      <c r="J16" s="282"/>
      <c r="K16" s="282"/>
      <c r="L16" s="282"/>
      <c r="M16" s="282"/>
      <c r="N16" s="282"/>
      <c r="O16" s="282"/>
      <c r="P16" s="282"/>
      <c r="Q16" s="282"/>
      <c r="R16" s="282"/>
      <c r="S16" s="287"/>
      <c r="T16" s="9"/>
      <c r="U16" s="58"/>
      <c r="AA16" s="2" t="s">
        <v>545</v>
      </c>
    </row>
    <row r="17" spans="1:27" s="14" customFormat="1" ht="15" customHeight="1">
      <c r="A17" s="57"/>
      <c r="B17" s="34"/>
      <c r="C17" s="34"/>
      <c r="D17" s="34"/>
      <c r="E17" s="9" t="s">
        <v>394</v>
      </c>
      <c r="F17" s="9"/>
      <c r="G17" s="277"/>
      <c r="H17" s="277"/>
      <c r="I17" s="282"/>
      <c r="J17" s="282"/>
      <c r="K17" s="282"/>
      <c r="L17" s="282"/>
      <c r="M17" s="282"/>
      <c r="N17" s="282"/>
      <c r="O17" s="282"/>
      <c r="P17" s="282"/>
      <c r="Q17" s="282"/>
      <c r="R17" s="282"/>
      <c r="S17" s="282"/>
      <c r="T17" s="9"/>
      <c r="U17" s="58"/>
      <c r="AA17" s="2" t="s">
        <v>546</v>
      </c>
    </row>
    <row r="18" spans="1:27" s="14" customFormat="1" ht="15" customHeight="1">
      <c r="A18" s="57"/>
      <c r="B18" s="34"/>
      <c r="C18" s="34"/>
      <c r="D18" s="34"/>
      <c r="E18" s="9"/>
      <c r="F18" s="9"/>
      <c r="G18" s="282"/>
      <c r="H18" s="282"/>
      <c r="I18" s="282"/>
      <c r="J18" s="282"/>
      <c r="K18" s="282"/>
      <c r="L18" s="282"/>
      <c r="M18" s="282"/>
      <c r="N18" s="282"/>
      <c r="O18" s="282"/>
      <c r="P18" s="282"/>
      <c r="Q18" s="282"/>
      <c r="R18" s="282"/>
      <c r="S18" s="282"/>
      <c r="T18" s="9"/>
      <c r="U18" s="58"/>
      <c r="AA18" s="2" t="s">
        <v>547</v>
      </c>
    </row>
    <row r="19" spans="1:27" s="14" customFormat="1" ht="15" customHeight="1">
      <c r="A19" s="57"/>
      <c r="B19" s="34"/>
      <c r="C19" s="34"/>
      <c r="D19" s="34"/>
      <c r="E19" s="9" t="s">
        <v>756</v>
      </c>
      <c r="F19" s="9"/>
      <c r="G19" s="282"/>
      <c r="H19" s="282"/>
      <c r="I19" s="282"/>
      <c r="J19" s="282"/>
      <c r="K19" s="282"/>
      <c r="L19" s="282"/>
      <c r="M19" s="289" t="s">
        <v>757</v>
      </c>
      <c r="N19" s="289"/>
      <c r="O19" s="282"/>
      <c r="P19" s="282"/>
      <c r="Q19" s="282"/>
      <c r="R19" s="282"/>
      <c r="S19" s="282"/>
      <c r="T19" s="34"/>
      <c r="U19" s="58"/>
      <c r="AA19" s="2" t="s">
        <v>548</v>
      </c>
    </row>
    <row r="20" spans="1:27" s="14" customFormat="1" ht="15" customHeight="1">
      <c r="A20" s="57"/>
      <c r="B20" s="34"/>
      <c r="C20" s="34"/>
      <c r="D20" s="34"/>
      <c r="E20" s="9"/>
      <c r="F20" s="9"/>
      <c r="G20" s="9"/>
      <c r="H20" s="9"/>
      <c r="I20" s="9"/>
      <c r="J20" s="34"/>
      <c r="K20" s="34"/>
      <c r="L20" s="34"/>
      <c r="M20" s="64"/>
      <c r="N20" s="64"/>
      <c r="O20" s="41"/>
      <c r="P20" s="41"/>
      <c r="Q20" s="41"/>
      <c r="R20" s="41"/>
      <c r="S20" s="41"/>
      <c r="T20" s="34"/>
      <c r="U20" s="58"/>
      <c r="AA20" s="2" t="s">
        <v>549</v>
      </c>
    </row>
    <row r="21" spans="1:27" s="14" customFormat="1" ht="15" customHeight="1">
      <c r="A21" s="57"/>
      <c r="B21" s="34"/>
      <c r="C21" s="34"/>
      <c r="D21" s="34"/>
      <c r="E21" s="34"/>
      <c r="F21" s="34"/>
      <c r="G21" s="34"/>
      <c r="H21" s="34"/>
      <c r="I21" s="34"/>
      <c r="J21" s="34"/>
      <c r="K21" s="34"/>
      <c r="L21" s="34"/>
      <c r="M21" s="34"/>
      <c r="N21" s="34"/>
      <c r="O21" s="34"/>
      <c r="P21" s="34"/>
      <c r="Q21" s="34"/>
      <c r="R21" s="34"/>
      <c r="S21" s="34"/>
      <c r="T21" s="34"/>
      <c r="U21" s="58"/>
      <c r="AA21" s="2" t="s">
        <v>550</v>
      </c>
    </row>
    <row r="22" spans="1:27" s="15" customFormat="1" ht="15" customHeight="1">
      <c r="A22" s="37"/>
      <c r="B22" s="288" t="s">
        <v>390</v>
      </c>
      <c r="C22" s="288"/>
      <c r="D22" s="288"/>
      <c r="E22" s="288"/>
      <c r="F22" s="288"/>
      <c r="G22" s="288"/>
      <c r="H22" s="288"/>
      <c r="I22" s="288"/>
      <c r="J22" s="288"/>
      <c r="K22" s="288"/>
      <c r="L22" s="288"/>
      <c r="M22" s="288"/>
      <c r="N22" s="288"/>
      <c r="O22" s="288"/>
      <c r="P22" s="288"/>
      <c r="Q22" s="288"/>
      <c r="R22" s="288"/>
      <c r="S22" s="288"/>
      <c r="T22" s="288"/>
      <c r="U22" s="65"/>
      <c r="AA22" s="2" t="s">
        <v>551</v>
      </c>
    </row>
    <row r="23" spans="1:27" s="14" customFormat="1" ht="18" customHeight="1">
      <c r="A23" s="57"/>
      <c r="B23" s="278" t="s">
        <v>645</v>
      </c>
      <c r="C23" s="280" t="s">
        <v>646</v>
      </c>
      <c r="D23" s="81" t="s">
        <v>252</v>
      </c>
      <c r="E23" s="84" t="s">
        <v>139</v>
      </c>
      <c r="F23" s="273"/>
      <c r="G23" s="273"/>
      <c r="H23" s="273"/>
      <c r="I23" s="273"/>
      <c r="J23" s="53"/>
      <c r="K23" s="53"/>
      <c r="L23" s="53"/>
      <c r="M23" s="53"/>
      <c r="N23" s="53"/>
      <c r="O23" s="53"/>
      <c r="P23" s="53"/>
      <c r="Q23" s="53"/>
      <c r="R23" s="53"/>
      <c r="S23" s="53"/>
      <c r="T23" s="53"/>
      <c r="U23" s="72"/>
      <c r="AA23" s="2" t="s">
        <v>552</v>
      </c>
    </row>
    <row r="24" spans="1:27" s="14" customFormat="1" ht="18" customHeight="1">
      <c r="A24" s="57"/>
      <c r="B24" s="279"/>
      <c r="C24" s="280"/>
      <c r="D24" s="83" t="s">
        <v>251</v>
      </c>
      <c r="E24" s="276"/>
      <c r="F24" s="277"/>
      <c r="G24" s="272"/>
      <c r="H24" s="272"/>
      <c r="I24" s="272"/>
      <c r="J24" s="272"/>
      <c r="K24" s="272"/>
      <c r="L24" s="272"/>
      <c r="M24" s="272"/>
      <c r="N24" s="272"/>
      <c r="O24" s="272"/>
      <c r="P24" s="272"/>
      <c r="Q24" s="272"/>
      <c r="R24" s="272"/>
      <c r="S24" s="272"/>
      <c r="T24" s="272"/>
      <c r="U24" s="56"/>
      <c r="AA24" s="2" t="s">
        <v>553</v>
      </c>
    </row>
    <row r="25" spans="1:27" s="14" customFormat="1" ht="18" customHeight="1">
      <c r="A25" s="57"/>
      <c r="B25" s="279"/>
      <c r="C25" s="280"/>
      <c r="D25" s="83"/>
      <c r="E25" s="281"/>
      <c r="F25" s="272"/>
      <c r="G25" s="272"/>
      <c r="H25" s="272"/>
      <c r="I25" s="272"/>
      <c r="J25" s="272"/>
      <c r="K25" s="272"/>
      <c r="L25" s="272"/>
      <c r="M25" s="272"/>
      <c r="N25" s="272"/>
      <c r="O25" s="272"/>
      <c r="P25" s="272"/>
      <c r="Q25" s="272"/>
      <c r="R25" s="272"/>
      <c r="S25" s="272"/>
      <c r="T25" s="272"/>
      <c r="U25" s="56"/>
      <c r="AA25" s="2" t="s">
        <v>554</v>
      </c>
    </row>
    <row r="26" spans="1:27" s="14" customFormat="1" ht="18" customHeight="1">
      <c r="A26" s="57"/>
      <c r="B26" s="279"/>
      <c r="C26" s="280"/>
      <c r="D26" s="82"/>
      <c r="E26" s="9" t="s">
        <v>756</v>
      </c>
      <c r="F26" s="9"/>
      <c r="G26" s="272"/>
      <c r="H26" s="272"/>
      <c r="I26" s="272"/>
      <c r="J26" s="272"/>
      <c r="K26" s="272"/>
      <c r="L26" s="272"/>
      <c r="M26" s="289" t="s">
        <v>757</v>
      </c>
      <c r="N26" s="289"/>
      <c r="O26" s="275"/>
      <c r="P26" s="275"/>
      <c r="Q26" s="275"/>
      <c r="R26" s="275"/>
      <c r="S26" s="275"/>
      <c r="T26" s="275"/>
      <c r="U26" s="55"/>
      <c r="AA26" s="2" t="s">
        <v>555</v>
      </c>
    </row>
    <row r="27" spans="1:27" s="14" customFormat="1" ht="18" customHeight="1">
      <c r="A27" s="57"/>
      <c r="B27" s="279"/>
      <c r="C27" s="280"/>
      <c r="D27" s="81" t="s">
        <v>249</v>
      </c>
      <c r="E27" s="292"/>
      <c r="F27" s="293"/>
      <c r="G27" s="293"/>
      <c r="H27" s="293"/>
      <c r="I27" s="293"/>
      <c r="J27" s="293"/>
      <c r="K27" s="293"/>
      <c r="L27" s="293"/>
      <c r="M27" s="293"/>
      <c r="N27" s="293"/>
      <c r="O27" s="293"/>
      <c r="P27" s="293"/>
      <c r="Q27" s="293"/>
      <c r="R27" s="293"/>
      <c r="S27" s="293"/>
      <c r="T27" s="290"/>
      <c r="U27" s="54"/>
      <c r="AA27" s="2" t="s">
        <v>556</v>
      </c>
    </row>
    <row r="28" spans="1:27" s="14" customFormat="1" ht="18" customHeight="1">
      <c r="A28" s="57"/>
      <c r="B28" s="279"/>
      <c r="C28" s="280"/>
      <c r="D28" s="176" t="s">
        <v>250</v>
      </c>
      <c r="E28" s="281"/>
      <c r="F28" s="272"/>
      <c r="G28" s="272"/>
      <c r="H28" s="272"/>
      <c r="I28" s="272"/>
      <c r="J28" s="272"/>
      <c r="K28" s="272"/>
      <c r="L28" s="272"/>
      <c r="M28" s="272"/>
      <c r="N28" s="272"/>
      <c r="O28" s="272"/>
      <c r="P28" s="272"/>
      <c r="Q28" s="272"/>
      <c r="R28" s="272"/>
      <c r="S28" s="272"/>
      <c r="T28" s="287"/>
      <c r="U28" s="56"/>
      <c r="AA28" s="2" t="s">
        <v>557</v>
      </c>
    </row>
    <row r="29" spans="1:27" s="14" customFormat="1" ht="18" customHeight="1">
      <c r="A29" s="57"/>
      <c r="B29" s="279"/>
      <c r="C29" s="280"/>
      <c r="D29" s="82" t="s">
        <v>648</v>
      </c>
      <c r="E29" s="274"/>
      <c r="F29" s="275"/>
      <c r="G29" s="275"/>
      <c r="H29" s="275"/>
      <c r="I29" s="275"/>
      <c r="J29" s="275"/>
      <c r="K29" s="275"/>
      <c r="L29" s="275"/>
      <c r="M29" s="275"/>
      <c r="N29" s="275"/>
      <c r="O29" s="275"/>
      <c r="P29" s="275"/>
      <c r="Q29" s="275"/>
      <c r="R29" s="275"/>
      <c r="S29" s="275"/>
      <c r="T29" s="291"/>
      <c r="U29" s="55"/>
      <c r="AA29" s="2" t="s">
        <v>558</v>
      </c>
    </row>
    <row r="30" spans="1:27" s="14" customFormat="1" ht="18" customHeight="1">
      <c r="A30" s="57"/>
      <c r="B30" s="279"/>
      <c r="C30" s="280" t="s">
        <v>647</v>
      </c>
      <c r="D30" s="81" t="s">
        <v>252</v>
      </c>
      <c r="E30" s="84" t="s">
        <v>640</v>
      </c>
      <c r="F30" s="273"/>
      <c r="G30" s="273"/>
      <c r="H30" s="273"/>
      <c r="I30" s="273"/>
      <c r="J30" s="53"/>
      <c r="K30" s="53"/>
      <c r="L30" s="53"/>
      <c r="M30" s="53"/>
      <c r="N30" s="53"/>
      <c r="O30" s="53"/>
      <c r="P30" s="53"/>
      <c r="Q30" s="53"/>
      <c r="R30" s="53"/>
      <c r="S30" s="53"/>
      <c r="T30" s="53"/>
      <c r="U30" s="72"/>
      <c r="AA30" s="2" t="s">
        <v>559</v>
      </c>
    </row>
    <row r="31" spans="1:27" s="14" customFormat="1" ht="18" customHeight="1">
      <c r="A31" s="57"/>
      <c r="B31" s="279"/>
      <c r="C31" s="280"/>
      <c r="D31" s="83" t="s">
        <v>251</v>
      </c>
      <c r="E31" s="276"/>
      <c r="F31" s="277"/>
      <c r="G31" s="272"/>
      <c r="H31" s="272"/>
      <c r="I31" s="272"/>
      <c r="J31" s="272"/>
      <c r="K31" s="272"/>
      <c r="L31" s="272"/>
      <c r="M31" s="272"/>
      <c r="N31" s="272"/>
      <c r="O31" s="272"/>
      <c r="P31" s="272"/>
      <c r="Q31" s="272"/>
      <c r="R31" s="272"/>
      <c r="S31" s="272"/>
      <c r="T31" s="272"/>
      <c r="U31" s="56"/>
      <c r="AA31" s="2" t="s">
        <v>560</v>
      </c>
    </row>
    <row r="32" spans="1:27" s="14" customFormat="1" ht="18" customHeight="1">
      <c r="A32" s="57"/>
      <c r="B32" s="279"/>
      <c r="C32" s="280"/>
      <c r="D32" s="83"/>
      <c r="E32" s="281"/>
      <c r="F32" s="272"/>
      <c r="G32" s="272"/>
      <c r="H32" s="272"/>
      <c r="I32" s="272"/>
      <c r="J32" s="272"/>
      <c r="K32" s="272"/>
      <c r="L32" s="272"/>
      <c r="M32" s="272"/>
      <c r="N32" s="272"/>
      <c r="O32" s="272"/>
      <c r="P32" s="272"/>
      <c r="Q32" s="272"/>
      <c r="R32" s="272"/>
      <c r="S32" s="272"/>
      <c r="T32" s="272"/>
      <c r="U32" s="56"/>
      <c r="AA32" s="2" t="s">
        <v>561</v>
      </c>
    </row>
    <row r="33" spans="1:27" s="14" customFormat="1" ht="18" customHeight="1">
      <c r="A33" s="57"/>
      <c r="B33" s="279"/>
      <c r="C33" s="280"/>
      <c r="D33" s="82"/>
      <c r="E33" s="9" t="s">
        <v>756</v>
      </c>
      <c r="F33" s="9"/>
      <c r="G33" s="272"/>
      <c r="H33" s="272"/>
      <c r="I33" s="272"/>
      <c r="J33" s="272"/>
      <c r="K33" s="272"/>
      <c r="L33" s="272"/>
      <c r="M33" s="289" t="s">
        <v>757</v>
      </c>
      <c r="N33" s="289"/>
      <c r="O33" s="275"/>
      <c r="P33" s="275"/>
      <c r="Q33" s="275"/>
      <c r="R33" s="275"/>
      <c r="S33" s="275"/>
      <c r="T33" s="275"/>
      <c r="U33" s="55"/>
      <c r="AA33" s="2" t="s">
        <v>562</v>
      </c>
    </row>
    <row r="34" spans="1:27" s="14" customFormat="1" ht="18" customHeight="1">
      <c r="A34" s="57"/>
      <c r="B34" s="279"/>
      <c r="C34" s="280"/>
      <c r="D34" s="81" t="s">
        <v>249</v>
      </c>
      <c r="E34" s="292"/>
      <c r="F34" s="293"/>
      <c r="G34" s="293"/>
      <c r="H34" s="293"/>
      <c r="I34" s="293"/>
      <c r="J34" s="293"/>
      <c r="K34" s="293"/>
      <c r="L34" s="293"/>
      <c r="M34" s="293"/>
      <c r="N34" s="293"/>
      <c r="O34" s="293"/>
      <c r="P34" s="293"/>
      <c r="Q34" s="293"/>
      <c r="R34" s="293"/>
      <c r="S34" s="293"/>
      <c r="T34" s="290"/>
      <c r="U34" s="54"/>
      <c r="AA34" s="2" t="s">
        <v>563</v>
      </c>
    </row>
    <row r="35" spans="1:27" s="14" customFormat="1" ht="18" customHeight="1">
      <c r="A35" s="57"/>
      <c r="B35" s="279"/>
      <c r="C35" s="280"/>
      <c r="D35" s="176" t="s">
        <v>250</v>
      </c>
      <c r="E35" s="281"/>
      <c r="F35" s="272"/>
      <c r="G35" s="272"/>
      <c r="H35" s="272"/>
      <c r="I35" s="272"/>
      <c r="J35" s="272"/>
      <c r="K35" s="272"/>
      <c r="L35" s="272"/>
      <c r="M35" s="272"/>
      <c r="N35" s="272"/>
      <c r="O35" s="272"/>
      <c r="P35" s="272"/>
      <c r="Q35" s="272"/>
      <c r="R35" s="272"/>
      <c r="S35" s="272"/>
      <c r="T35" s="287"/>
      <c r="U35" s="56"/>
      <c r="AA35" s="2" t="s">
        <v>564</v>
      </c>
    </row>
    <row r="36" spans="1:27" s="14" customFormat="1" ht="18" customHeight="1">
      <c r="A36" s="57"/>
      <c r="B36" s="279"/>
      <c r="C36" s="280"/>
      <c r="D36" s="82" t="s">
        <v>648</v>
      </c>
      <c r="E36" s="274"/>
      <c r="F36" s="275"/>
      <c r="G36" s="275"/>
      <c r="H36" s="275"/>
      <c r="I36" s="275"/>
      <c r="J36" s="275"/>
      <c r="K36" s="275"/>
      <c r="L36" s="275"/>
      <c r="M36" s="275"/>
      <c r="N36" s="275"/>
      <c r="O36" s="275"/>
      <c r="P36" s="275"/>
      <c r="Q36" s="275"/>
      <c r="R36" s="275"/>
      <c r="S36" s="275"/>
      <c r="T36" s="291"/>
      <c r="U36" s="55"/>
      <c r="AA36" s="2" t="s">
        <v>565</v>
      </c>
    </row>
    <row r="37" spans="1:27" s="14" customFormat="1" ht="18" customHeight="1">
      <c r="A37" s="66"/>
      <c r="B37" s="67" t="s">
        <v>635</v>
      </c>
      <c r="C37" s="67"/>
      <c r="D37" s="67"/>
      <c r="E37" s="68"/>
      <c r="F37" s="191"/>
      <c r="G37" s="182"/>
      <c r="H37" s="69" t="s">
        <v>752</v>
      </c>
      <c r="I37" s="182"/>
      <c r="J37" s="69" t="s">
        <v>753</v>
      </c>
      <c r="K37" s="182"/>
      <c r="L37" s="69" t="s">
        <v>754</v>
      </c>
      <c r="M37" s="46" t="s">
        <v>779</v>
      </c>
      <c r="N37" s="297"/>
      <c r="O37" s="297"/>
      <c r="P37" s="297"/>
      <c r="Q37" s="297"/>
      <c r="R37" s="297"/>
      <c r="S37" s="297"/>
      <c r="T37" s="52" t="s">
        <v>487</v>
      </c>
      <c r="U37" s="51"/>
      <c r="AA37" s="2" t="s">
        <v>566</v>
      </c>
    </row>
    <row r="38" spans="1:27" s="14" customFormat="1" ht="18" customHeight="1">
      <c r="A38" s="66"/>
      <c r="B38" s="67" t="s">
        <v>636</v>
      </c>
      <c r="C38" s="67"/>
      <c r="D38" s="67"/>
      <c r="E38" s="299"/>
      <c r="F38" s="300"/>
      <c r="G38" s="300"/>
      <c r="H38" s="300"/>
      <c r="I38" s="300"/>
      <c r="J38" s="300"/>
      <c r="K38" s="300"/>
      <c r="L38" s="300"/>
      <c r="M38" s="300"/>
      <c r="N38" s="300"/>
      <c r="O38" s="300"/>
      <c r="P38" s="300"/>
      <c r="Q38" s="300"/>
      <c r="R38" s="300"/>
      <c r="S38" s="300"/>
      <c r="T38" s="300"/>
      <c r="U38" s="70"/>
      <c r="AA38" s="2" t="s">
        <v>567</v>
      </c>
    </row>
    <row r="39" spans="1:27" s="14" customFormat="1" ht="18" customHeight="1">
      <c r="A39" s="66"/>
      <c r="B39" s="67" t="s">
        <v>637</v>
      </c>
      <c r="C39" s="67"/>
      <c r="D39" s="67"/>
      <c r="E39" s="299"/>
      <c r="F39" s="300"/>
      <c r="G39" s="300"/>
      <c r="H39" s="300"/>
      <c r="I39" s="300"/>
      <c r="J39" s="300"/>
      <c r="K39" s="300"/>
      <c r="L39" s="300"/>
      <c r="M39" s="300"/>
      <c r="N39" s="300"/>
      <c r="O39" s="300"/>
      <c r="P39" s="300"/>
      <c r="Q39" s="300"/>
      <c r="R39" s="300"/>
      <c r="S39" s="300"/>
      <c r="T39" s="300"/>
      <c r="U39" s="70"/>
      <c r="AA39" s="2" t="s">
        <v>568</v>
      </c>
    </row>
    <row r="40" spans="1:27" s="14" customFormat="1" ht="18" customHeight="1">
      <c r="A40" s="71"/>
      <c r="B40" s="38" t="s">
        <v>522</v>
      </c>
      <c r="C40" s="38"/>
      <c r="D40" s="38"/>
      <c r="E40" s="310" t="s">
        <v>523</v>
      </c>
      <c r="F40" s="311"/>
      <c r="G40" s="311"/>
      <c r="H40" s="88" t="s">
        <v>641</v>
      </c>
      <c r="I40" s="88"/>
      <c r="J40" s="192"/>
      <c r="K40" s="183"/>
      <c r="L40" s="18" t="s">
        <v>752</v>
      </c>
      <c r="M40" s="183"/>
      <c r="N40" s="18" t="s">
        <v>753</v>
      </c>
      <c r="O40" s="183"/>
      <c r="P40" s="18" t="s">
        <v>754</v>
      </c>
      <c r="Q40" s="88"/>
      <c r="R40" s="88"/>
      <c r="S40" s="88"/>
      <c r="T40" s="88"/>
      <c r="U40" s="72"/>
      <c r="AA40" s="2" t="s">
        <v>569</v>
      </c>
    </row>
    <row r="41" spans="1:27" s="14" customFormat="1" ht="18" customHeight="1">
      <c r="A41" s="57"/>
      <c r="B41" s="39"/>
      <c r="C41" s="39"/>
      <c r="D41" s="39"/>
      <c r="E41" s="294" t="s">
        <v>760</v>
      </c>
      <c r="F41" s="295"/>
      <c r="G41" s="295"/>
      <c r="H41" s="8" t="s">
        <v>642</v>
      </c>
      <c r="I41" s="296"/>
      <c r="J41" s="296"/>
      <c r="K41" s="296"/>
      <c r="L41" s="296"/>
      <c r="M41" s="296"/>
      <c r="N41" s="296"/>
      <c r="O41" s="296"/>
      <c r="P41" s="296"/>
      <c r="Q41" s="296"/>
      <c r="R41" s="296"/>
      <c r="S41" s="296"/>
      <c r="T41" s="296"/>
      <c r="U41" s="58"/>
      <c r="AA41" s="2" t="s">
        <v>570</v>
      </c>
    </row>
    <row r="42" spans="1:27" s="14" customFormat="1" ht="15" customHeight="1">
      <c r="A42" s="307" t="s">
        <v>758</v>
      </c>
      <c r="B42" s="308"/>
      <c r="C42" s="308"/>
      <c r="D42" s="309"/>
      <c r="E42" s="73" t="s">
        <v>761</v>
      </c>
      <c r="F42" s="74"/>
      <c r="G42" s="74"/>
      <c r="H42" s="74"/>
      <c r="I42" s="74"/>
      <c r="J42" s="74"/>
      <c r="K42" s="74"/>
      <c r="L42" s="74"/>
      <c r="M42" s="74"/>
      <c r="N42" s="74"/>
      <c r="O42" s="74"/>
      <c r="P42" s="74"/>
      <c r="Q42" s="74"/>
      <c r="R42" s="74"/>
      <c r="S42" s="74"/>
      <c r="T42" s="74"/>
      <c r="U42" s="72"/>
      <c r="AA42" s="2" t="s">
        <v>571</v>
      </c>
    </row>
    <row r="43" spans="1:27" s="14" customFormat="1" ht="15" customHeight="1">
      <c r="A43" s="301" t="s">
        <v>762</v>
      </c>
      <c r="B43" s="302"/>
      <c r="C43" s="302"/>
      <c r="D43" s="303"/>
      <c r="E43" s="75" t="s">
        <v>643</v>
      </c>
      <c r="F43" s="298" t="s">
        <v>644</v>
      </c>
      <c r="G43" s="298"/>
      <c r="H43" s="298"/>
      <c r="I43" s="298"/>
      <c r="J43" s="298"/>
      <c r="K43" s="298"/>
      <c r="L43" s="298"/>
      <c r="M43" s="298"/>
      <c r="N43" s="298"/>
      <c r="O43" s="298"/>
      <c r="P43" s="298"/>
      <c r="Q43" s="298"/>
      <c r="R43" s="298"/>
      <c r="S43" s="298"/>
      <c r="T43" s="298"/>
      <c r="U43" s="58"/>
      <c r="AA43" s="2" t="s">
        <v>572</v>
      </c>
    </row>
    <row r="44" spans="1:27" s="14" customFormat="1" ht="26.25" customHeight="1">
      <c r="A44" s="301"/>
      <c r="B44" s="302"/>
      <c r="C44" s="302"/>
      <c r="D44" s="303"/>
      <c r="E44" s="75" t="s">
        <v>392</v>
      </c>
      <c r="F44" s="298" t="s">
        <v>521</v>
      </c>
      <c r="G44" s="298"/>
      <c r="H44" s="298"/>
      <c r="I44" s="298"/>
      <c r="J44" s="298"/>
      <c r="K44" s="298"/>
      <c r="L44" s="298"/>
      <c r="M44" s="298"/>
      <c r="N44" s="298"/>
      <c r="O44" s="298"/>
      <c r="P44" s="298"/>
      <c r="Q44" s="298"/>
      <c r="R44" s="298"/>
      <c r="S44" s="298"/>
      <c r="T44" s="298"/>
      <c r="U44" s="58"/>
      <c r="AA44" s="2" t="s">
        <v>573</v>
      </c>
    </row>
    <row r="45" spans="1:27" s="14" customFormat="1" ht="15" customHeight="1">
      <c r="A45" s="301"/>
      <c r="B45" s="302"/>
      <c r="C45" s="302"/>
      <c r="D45" s="303"/>
      <c r="E45" s="75" t="s">
        <v>393</v>
      </c>
      <c r="F45" s="39" t="s">
        <v>651</v>
      </c>
      <c r="G45" s="39"/>
      <c r="H45" s="39"/>
      <c r="I45" s="39"/>
      <c r="J45" s="39"/>
      <c r="K45" s="39"/>
      <c r="L45" s="39"/>
      <c r="M45" s="39"/>
      <c r="N45" s="39"/>
      <c r="O45" s="39"/>
      <c r="P45" s="39"/>
      <c r="Q45" s="39"/>
      <c r="R45" s="39"/>
      <c r="S45" s="39"/>
      <c r="T45" s="39"/>
      <c r="U45" s="58"/>
      <c r="AA45" s="2" t="s">
        <v>574</v>
      </c>
    </row>
    <row r="46" spans="1:27" s="14" customFormat="1" ht="15" customHeight="1">
      <c r="A46" s="301"/>
      <c r="B46" s="302"/>
      <c r="C46" s="302"/>
      <c r="D46" s="303"/>
      <c r="E46" s="75" t="s">
        <v>649</v>
      </c>
      <c r="F46" s="298" t="s">
        <v>650</v>
      </c>
      <c r="G46" s="298"/>
      <c r="H46" s="298"/>
      <c r="I46" s="298"/>
      <c r="J46" s="298"/>
      <c r="K46" s="298"/>
      <c r="L46" s="298"/>
      <c r="M46" s="298"/>
      <c r="N46" s="298"/>
      <c r="O46" s="298"/>
      <c r="P46" s="298"/>
      <c r="Q46" s="298"/>
      <c r="R46" s="298"/>
      <c r="S46" s="298"/>
      <c r="T46" s="298"/>
      <c r="U46" s="58"/>
      <c r="AA46" s="2" t="s">
        <v>575</v>
      </c>
    </row>
    <row r="47" spans="1:27" s="14" customFormat="1" ht="15" customHeight="1">
      <c r="A47" s="301"/>
      <c r="B47" s="302"/>
      <c r="C47" s="302"/>
      <c r="D47" s="303"/>
      <c r="E47" s="75"/>
      <c r="F47" s="298"/>
      <c r="G47" s="298"/>
      <c r="H47" s="298"/>
      <c r="I47" s="298"/>
      <c r="J47" s="298"/>
      <c r="K47" s="298"/>
      <c r="L47" s="298"/>
      <c r="M47" s="298"/>
      <c r="N47" s="298"/>
      <c r="O47" s="298"/>
      <c r="P47" s="298"/>
      <c r="Q47" s="298"/>
      <c r="R47" s="298"/>
      <c r="S47" s="298"/>
      <c r="T47" s="298"/>
      <c r="U47" s="58"/>
      <c r="AA47" s="2" t="s">
        <v>576</v>
      </c>
    </row>
    <row r="48" spans="1:27" s="14" customFormat="1" ht="15" customHeight="1">
      <c r="A48" s="301"/>
      <c r="B48" s="302"/>
      <c r="C48" s="302"/>
      <c r="D48" s="303"/>
      <c r="E48" s="76"/>
      <c r="F48" s="39"/>
      <c r="G48" s="39"/>
      <c r="H48" s="39"/>
      <c r="I48" s="39"/>
      <c r="J48" s="39"/>
      <c r="K48" s="39"/>
      <c r="L48" s="39"/>
      <c r="M48" s="39"/>
      <c r="N48" s="39"/>
      <c r="O48" s="39"/>
      <c r="P48" s="39"/>
      <c r="Q48" s="39"/>
      <c r="R48" s="39"/>
      <c r="S48" s="39"/>
      <c r="T48" s="39"/>
      <c r="U48" s="58"/>
      <c r="AA48" s="2" t="s">
        <v>577</v>
      </c>
    </row>
    <row r="49" spans="1:21" s="14" customFormat="1" ht="15" customHeight="1">
      <c r="A49" s="301"/>
      <c r="B49" s="302"/>
      <c r="C49" s="302"/>
      <c r="D49" s="303"/>
      <c r="E49" s="76"/>
      <c r="F49" s="39"/>
      <c r="G49" s="39"/>
      <c r="H49" s="39"/>
      <c r="I49" s="39"/>
      <c r="J49" s="39"/>
      <c r="K49" s="39"/>
      <c r="L49" s="39"/>
      <c r="M49" s="77"/>
      <c r="N49" s="77"/>
      <c r="O49" s="86"/>
      <c r="P49" s="86"/>
      <c r="Q49" s="86"/>
      <c r="R49" s="86"/>
      <c r="S49" s="86"/>
      <c r="T49" s="86"/>
      <c r="U49" s="58"/>
    </row>
    <row r="50" spans="1:21" s="14" customFormat="1" ht="15" customHeight="1">
      <c r="A50" s="304"/>
      <c r="B50" s="305"/>
      <c r="C50" s="305"/>
      <c r="D50" s="306"/>
      <c r="E50" s="78"/>
      <c r="F50" s="79"/>
      <c r="G50" s="79"/>
      <c r="H50" s="79"/>
      <c r="I50" s="79"/>
      <c r="J50" s="79"/>
      <c r="K50" s="79"/>
      <c r="L50" s="79"/>
      <c r="M50" s="87"/>
      <c r="N50" s="87"/>
      <c r="O50" s="87"/>
      <c r="P50" s="87"/>
      <c r="Q50" s="87"/>
      <c r="R50" s="87"/>
      <c r="S50" s="87"/>
      <c r="T50" s="87"/>
      <c r="U50" s="80"/>
    </row>
    <row r="51" ht="14.25">
      <c r="AA51" s="14"/>
    </row>
    <row r="52" spans="1:27" s="35" customFormat="1" ht="22.5" customHeight="1">
      <c r="A52" s="96"/>
      <c r="B52" s="283" t="s">
        <v>56</v>
      </c>
      <c r="C52" s="283"/>
      <c r="D52" s="283"/>
      <c r="E52" s="283"/>
      <c r="F52" s="283"/>
      <c r="G52" s="283"/>
      <c r="H52" s="283"/>
      <c r="I52" s="283"/>
      <c r="J52" s="283"/>
      <c r="K52" s="283"/>
      <c r="L52" s="283"/>
      <c r="M52" s="283"/>
      <c r="N52" s="283"/>
      <c r="O52" s="283"/>
      <c r="P52" s="283"/>
      <c r="Q52" s="283"/>
      <c r="R52" s="283"/>
      <c r="S52" s="283"/>
      <c r="T52" s="283"/>
      <c r="U52" s="96"/>
      <c r="AA52" s="12"/>
    </row>
    <row r="53" spans="1:21" s="35" customFormat="1" ht="15" customHeight="1">
      <c r="A53" s="96"/>
      <c r="B53" s="283"/>
      <c r="C53" s="283"/>
      <c r="D53" s="283"/>
      <c r="E53" s="283"/>
      <c r="F53" s="283"/>
      <c r="G53" s="283"/>
      <c r="H53" s="283"/>
      <c r="I53" s="283"/>
      <c r="J53" s="283"/>
      <c r="K53" s="283"/>
      <c r="L53" s="283"/>
      <c r="M53" s="283"/>
      <c r="N53" s="283"/>
      <c r="O53" s="283"/>
      <c r="P53" s="283"/>
      <c r="Q53" s="283"/>
      <c r="R53" s="283"/>
      <c r="S53" s="283"/>
      <c r="T53" s="283"/>
      <c r="U53" s="96"/>
    </row>
    <row r="54" spans="1:21" s="35" customFormat="1" ht="16.5" customHeight="1">
      <c r="A54" s="96"/>
      <c r="B54" s="85"/>
      <c r="C54" s="85"/>
      <c r="D54" s="85"/>
      <c r="E54" s="85"/>
      <c r="F54" s="85"/>
      <c r="G54" s="85"/>
      <c r="H54" s="85"/>
      <c r="I54" s="85"/>
      <c r="J54" s="85"/>
      <c r="K54" s="85"/>
      <c r="L54" s="85"/>
      <c r="M54" s="85"/>
      <c r="N54" s="85"/>
      <c r="O54" s="85"/>
      <c r="P54" s="85"/>
      <c r="Q54" s="85"/>
      <c r="R54" s="85"/>
      <c r="S54" s="85"/>
      <c r="T54" s="85"/>
      <c r="U54" s="96"/>
    </row>
    <row r="55" spans="1:27" ht="15" customHeight="1">
      <c r="A55" s="92"/>
      <c r="B55" s="89"/>
      <c r="C55" s="89"/>
      <c r="D55" s="89"/>
      <c r="E55" s="89"/>
      <c r="F55" s="89"/>
      <c r="G55" s="89"/>
      <c r="H55" s="89"/>
      <c r="I55" s="89"/>
      <c r="J55" s="89"/>
      <c r="K55" s="89"/>
      <c r="L55" s="89"/>
      <c r="M55" s="89"/>
      <c r="N55" s="89"/>
      <c r="O55" s="89"/>
      <c r="P55" s="89"/>
      <c r="Q55" s="89"/>
      <c r="R55" s="89"/>
      <c r="S55" s="100"/>
      <c r="T55" s="100"/>
      <c r="U55" s="93"/>
      <c r="AA55" s="35"/>
    </row>
    <row r="56" spans="1:21" ht="15" customHeight="1">
      <c r="A56" s="49"/>
      <c r="B56" s="60" t="s">
        <v>333</v>
      </c>
      <c r="C56" s="36"/>
      <c r="D56" s="36"/>
      <c r="E56" s="36"/>
      <c r="F56" s="36"/>
      <c r="G56" s="36"/>
      <c r="H56" s="36"/>
      <c r="I56" s="36"/>
      <c r="J56" s="36"/>
      <c r="K56" s="36"/>
      <c r="L56" s="36"/>
      <c r="M56" s="36"/>
      <c r="N56" s="36"/>
      <c r="O56" s="36"/>
      <c r="P56" s="36"/>
      <c r="Q56" s="36"/>
      <c r="R56" s="36"/>
      <c r="S56" s="99"/>
      <c r="T56" s="99"/>
      <c r="U56" s="50"/>
    </row>
    <row r="57" spans="1:21" ht="15" customHeight="1">
      <c r="A57" s="49"/>
      <c r="B57" s="36"/>
      <c r="C57" s="36"/>
      <c r="D57" s="36"/>
      <c r="E57" s="36"/>
      <c r="F57" s="36"/>
      <c r="G57" s="36"/>
      <c r="H57" s="36"/>
      <c r="I57" s="36"/>
      <c r="J57" s="36"/>
      <c r="K57" s="36"/>
      <c r="L57" s="36"/>
      <c r="M57" s="36"/>
      <c r="N57" s="36"/>
      <c r="O57" s="36"/>
      <c r="P57" s="36"/>
      <c r="Q57" s="36"/>
      <c r="R57" s="36"/>
      <c r="S57" s="99"/>
      <c r="T57" s="99"/>
      <c r="U57" s="50"/>
    </row>
    <row r="58" spans="1:27" s="14" customFormat="1" ht="15" customHeight="1">
      <c r="A58" s="57"/>
      <c r="B58" s="9"/>
      <c r="C58" s="9"/>
      <c r="D58" s="48" t="s">
        <v>787</v>
      </c>
      <c r="E58" s="9" t="s">
        <v>755</v>
      </c>
      <c r="F58" s="9"/>
      <c r="G58" s="282"/>
      <c r="H58" s="282"/>
      <c r="I58" s="282"/>
      <c r="J58" s="282"/>
      <c r="K58" s="282"/>
      <c r="L58" s="282"/>
      <c r="M58" s="282"/>
      <c r="N58" s="282"/>
      <c r="O58" s="282"/>
      <c r="P58" s="282"/>
      <c r="Q58" s="282"/>
      <c r="R58" s="282"/>
      <c r="S58" s="287"/>
      <c r="T58" s="34"/>
      <c r="U58" s="58"/>
      <c r="AA58" s="12"/>
    </row>
    <row r="59" spans="1:21" s="14" customFormat="1" ht="15" customHeight="1">
      <c r="A59" s="57"/>
      <c r="B59" s="9"/>
      <c r="C59" s="9"/>
      <c r="D59" s="34"/>
      <c r="E59" s="9" t="s">
        <v>631</v>
      </c>
      <c r="F59" s="9"/>
      <c r="G59" s="282"/>
      <c r="H59" s="282"/>
      <c r="I59" s="282"/>
      <c r="J59" s="282"/>
      <c r="K59" s="282"/>
      <c r="L59" s="282"/>
      <c r="M59" s="282"/>
      <c r="N59" s="282"/>
      <c r="O59" s="282"/>
      <c r="P59" s="282"/>
      <c r="Q59" s="282"/>
      <c r="R59" s="282"/>
      <c r="S59" s="287"/>
      <c r="T59" s="9"/>
      <c r="U59" s="58"/>
    </row>
    <row r="60" spans="1:21" s="14" customFormat="1" ht="15" customHeight="1">
      <c r="A60" s="57"/>
      <c r="B60" s="9"/>
      <c r="C60" s="9"/>
      <c r="D60" s="34"/>
      <c r="E60" s="9" t="s">
        <v>394</v>
      </c>
      <c r="F60" s="9"/>
      <c r="G60" s="277"/>
      <c r="H60" s="277"/>
      <c r="I60" s="282"/>
      <c r="J60" s="282"/>
      <c r="K60" s="282"/>
      <c r="L60" s="282"/>
      <c r="M60" s="282"/>
      <c r="N60" s="282"/>
      <c r="O60" s="282"/>
      <c r="P60" s="282"/>
      <c r="Q60" s="282"/>
      <c r="R60" s="282"/>
      <c r="S60" s="282"/>
      <c r="T60" s="9"/>
      <c r="U60" s="58"/>
    </row>
    <row r="61" spans="1:21" s="14" customFormat="1" ht="15" customHeight="1">
      <c r="A61" s="57"/>
      <c r="B61" s="9"/>
      <c r="C61" s="9"/>
      <c r="D61" s="34"/>
      <c r="E61" s="9"/>
      <c r="F61" s="9"/>
      <c r="G61" s="282"/>
      <c r="H61" s="282"/>
      <c r="I61" s="282"/>
      <c r="J61" s="282"/>
      <c r="K61" s="282"/>
      <c r="L61" s="282"/>
      <c r="M61" s="282"/>
      <c r="N61" s="282"/>
      <c r="O61" s="282"/>
      <c r="P61" s="282"/>
      <c r="Q61" s="282"/>
      <c r="R61" s="282"/>
      <c r="S61" s="282"/>
      <c r="T61" s="9"/>
      <c r="U61" s="58"/>
    </row>
    <row r="62" spans="1:21" s="14" customFormat="1" ht="15" customHeight="1">
      <c r="A62" s="57"/>
      <c r="B62" s="9"/>
      <c r="C62" s="9"/>
      <c r="D62" s="34"/>
      <c r="E62" s="9" t="s">
        <v>756</v>
      </c>
      <c r="F62" s="9"/>
      <c r="G62" s="282"/>
      <c r="H62" s="282"/>
      <c r="I62" s="282"/>
      <c r="J62" s="282"/>
      <c r="K62" s="282"/>
      <c r="L62" s="282"/>
      <c r="M62" s="289" t="s">
        <v>757</v>
      </c>
      <c r="N62" s="289"/>
      <c r="O62" s="282"/>
      <c r="P62" s="282"/>
      <c r="Q62" s="282"/>
      <c r="R62" s="282"/>
      <c r="S62" s="282"/>
      <c r="T62" s="34"/>
      <c r="U62" s="58"/>
    </row>
    <row r="63" spans="1:27" ht="15" customHeight="1">
      <c r="A63" s="49"/>
      <c r="B63" s="99"/>
      <c r="C63" s="99"/>
      <c r="D63" s="36"/>
      <c r="E63" s="36"/>
      <c r="F63" s="36"/>
      <c r="G63" s="36"/>
      <c r="H63" s="36"/>
      <c r="I63" s="36"/>
      <c r="J63" s="36"/>
      <c r="K63" s="36"/>
      <c r="L63" s="36"/>
      <c r="M63" s="36"/>
      <c r="N63" s="36"/>
      <c r="O63" s="36"/>
      <c r="P63" s="36"/>
      <c r="Q63" s="36"/>
      <c r="R63" s="36"/>
      <c r="S63" s="36"/>
      <c r="T63" s="36"/>
      <c r="U63" s="50"/>
      <c r="AA63" s="14"/>
    </row>
    <row r="64" spans="1:27" s="14" customFormat="1" ht="15" customHeight="1">
      <c r="A64" s="57"/>
      <c r="B64" s="9"/>
      <c r="C64" s="9"/>
      <c r="D64" s="48" t="s">
        <v>787</v>
      </c>
      <c r="E64" s="9" t="s">
        <v>755</v>
      </c>
      <c r="F64" s="9"/>
      <c r="G64" s="282"/>
      <c r="H64" s="282"/>
      <c r="I64" s="282"/>
      <c r="J64" s="282"/>
      <c r="K64" s="282"/>
      <c r="L64" s="282"/>
      <c r="M64" s="282"/>
      <c r="N64" s="282"/>
      <c r="O64" s="282"/>
      <c r="P64" s="282"/>
      <c r="Q64" s="282"/>
      <c r="R64" s="282"/>
      <c r="S64" s="287"/>
      <c r="T64" s="34"/>
      <c r="U64" s="58"/>
      <c r="AA64" s="12"/>
    </row>
    <row r="65" spans="1:21" s="14" customFormat="1" ht="15" customHeight="1">
      <c r="A65" s="57"/>
      <c r="B65" s="9"/>
      <c r="C65" s="9"/>
      <c r="D65" s="34"/>
      <c r="E65" s="9" t="s">
        <v>631</v>
      </c>
      <c r="F65" s="9"/>
      <c r="G65" s="282"/>
      <c r="H65" s="282"/>
      <c r="I65" s="282"/>
      <c r="J65" s="282"/>
      <c r="K65" s="282"/>
      <c r="L65" s="282"/>
      <c r="M65" s="282"/>
      <c r="N65" s="282"/>
      <c r="O65" s="282"/>
      <c r="P65" s="282"/>
      <c r="Q65" s="282"/>
      <c r="R65" s="282"/>
      <c r="S65" s="287"/>
      <c r="T65" s="9"/>
      <c r="U65" s="58"/>
    </row>
    <row r="66" spans="1:21" s="14" customFormat="1" ht="15" customHeight="1">
      <c r="A66" s="57"/>
      <c r="B66" s="9"/>
      <c r="C66" s="9"/>
      <c r="D66" s="34"/>
      <c r="E66" s="9" t="s">
        <v>394</v>
      </c>
      <c r="F66" s="9"/>
      <c r="G66" s="277"/>
      <c r="H66" s="277"/>
      <c r="I66" s="282"/>
      <c r="J66" s="282"/>
      <c r="K66" s="282"/>
      <c r="L66" s="282"/>
      <c r="M66" s="282"/>
      <c r="N66" s="282"/>
      <c r="O66" s="282"/>
      <c r="P66" s="282"/>
      <c r="Q66" s="282"/>
      <c r="R66" s="282"/>
      <c r="S66" s="282"/>
      <c r="T66" s="9"/>
      <c r="U66" s="58"/>
    </row>
    <row r="67" spans="1:21" s="14" customFormat="1" ht="15" customHeight="1">
      <c r="A67" s="57"/>
      <c r="B67" s="9"/>
      <c r="C67" s="9"/>
      <c r="D67" s="34"/>
      <c r="E67" s="9"/>
      <c r="F67" s="9"/>
      <c r="G67" s="282"/>
      <c r="H67" s="282"/>
      <c r="I67" s="282"/>
      <c r="J67" s="282"/>
      <c r="K67" s="282"/>
      <c r="L67" s="282"/>
      <c r="M67" s="282"/>
      <c r="N67" s="282"/>
      <c r="O67" s="282"/>
      <c r="P67" s="282"/>
      <c r="Q67" s="282"/>
      <c r="R67" s="282"/>
      <c r="S67" s="282"/>
      <c r="T67" s="9"/>
      <c r="U67" s="58"/>
    </row>
    <row r="68" spans="1:21" s="14" customFormat="1" ht="15" customHeight="1">
      <c r="A68" s="57"/>
      <c r="B68" s="9"/>
      <c r="C68" s="9"/>
      <c r="D68" s="34"/>
      <c r="E68" s="9" t="s">
        <v>756</v>
      </c>
      <c r="F68" s="9"/>
      <c r="G68" s="282"/>
      <c r="H68" s="282"/>
      <c r="I68" s="282"/>
      <c r="J68" s="282"/>
      <c r="K68" s="282"/>
      <c r="L68" s="282"/>
      <c r="M68" s="289" t="s">
        <v>757</v>
      </c>
      <c r="N68" s="289"/>
      <c r="O68" s="282"/>
      <c r="P68" s="282"/>
      <c r="Q68" s="282"/>
      <c r="R68" s="282"/>
      <c r="S68" s="282"/>
      <c r="T68" s="34"/>
      <c r="U68" s="58"/>
    </row>
    <row r="69" spans="1:27" ht="15" customHeight="1">
      <c r="A69" s="49"/>
      <c r="B69" s="99"/>
      <c r="C69" s="99"/>
      <c r="D69" s="36"/>
      <c r="E69" s="36"/>
      <c r="F69" s="36"/>
      <c r="G69" s="36"/>
      <c r="H69" s="36"/>
      <c r="I69" s="36"/>
      <c r="J69" s="36"/>
      <c r="K69" s="36"/>
      <c r="L69" s="36"/>
      <c r="M69" s="36"/>
      <c r="N69" s="36"/>
      <c r="O69" s="36"/>
      <c r="P69" s="36"/>
      <c r="Q69" s="36"/>
      <c r="R69" s="36"/>
      <c r="S69" s="36"/>
      <c r="T69" s="36"/>
      <c r="U69" s="50"/>
      <c r="AA69" s="14"/>
    </row>
    <row r="70" spans="1:27" s="14" customFormat="1" ht="15" customHeight="1">
      <c r="A70" s="57"/>
      <c r="B70" s="9"/>
      <c r="C70" s="9"/>
      <c r="D70" s="48" t="s">
        <v>787</v>
      </c>
      <c r="E70" s="9" t="s">
        <v>755</v>
      </c>
      <c r="F70" s="9"/>
      <c r="G70" s="282"/>
      <c r="H70" s="282"/>
      <c r="I70" s="282"/>
      <c r="J70" s="282"/>
      <c r="K70" s="282"/>
      <c r="L70" s="282"/>
      <c r="M70" s="282"/>
      <c r="N70" s="282"/>
      <c r="O70" s="282"/>
      <c r="P70" s="282"/>
      <c r="Q70" s="282"/>
      <c r="R70" s="282"/>
      <c r="S70" s="287"/>
      <c r="T70" s="34"/>
      <c r="U70" s="58"/>
      <c r="AA70" s="12"/>
    </row>
    <row r="71" spans="1:21" s="14" customFormat="1" ht="15" customHeight="1">
      <c r="A71" s="57"/>
      <c r="B71" s="9"/>
      <c r="C71" s="9"/>
      <c r="D71" s="34"/>
      <c r="E71" s="9" t="s">
        <v>631</v>
      </c>
      <c r="F71" s="9"/>
      <c r="G71" s="282"/>
      <c r="H71" s="282"/>
      <c r="I71" s="282"/>
      <c r="J71" s="282"/>
      <c r="K71" s="282"/>
      <c r="L71" s="282"/>
      <c r="M71" s="282"/>
      <c r="N71" s="282"/>
      <c r="O71" s="282"/>
      <c r="P71" s="282"/>
      <c r="Q71" s="282"/>
      <c r="R71" s="282"/>
      <c r="S71" s="287"/>
      <c r="T71" s="9"/>
      <c r="U71" s="58"/>
    </row>
    <row r="72" spans="1:21" s="14" customFormat="1" ht="15" customHeight="1">
      <c r="A72" s="57"/>
      <c r="B72" s="9"/>
      <c r="C72" s="9"/>
      <c r="D72" s="34"/>
      <c r="E72" s="9" t="s">
        <v>394</v>
      </c>
      <c r="F72" s="9"/>
      <c r="G72" s="277"/>
      <c r="H72" s="277"/>
      <c r="I72" s="282"/>
      <c r="J72" s="282"/>
      <c r="K72" s="282"/>
      <c r="L72" s="282"/>
      <c r="M72" s="282"/>
      <c r="N72" s="282"/>
      <c r="O72" s="282"/>
      <c r="P72" s="282"/>
      <c r="Q72" s="282"/>
      <c r="R72" s="282"/>
      <c r="S72" s="282"/>
      <c r="T72" s="9"/>
      <c r="U72" s="58"/>
    </row>
    <row r="73" spans="1:21" s="14" customFormat="1" ht="15" customHeight="1">
      <c r="A73" s="57"/>
      <c r="B73" s="9"/>
      <c r="C73" s="9"/>
      <c r="D73" s="34"/>
      <c r="E73" s="9"/>
      <c r="F73" s="9"/>
      <c r="G73" s="282"/>
      <c r="H73" s="282"/>
      <c r="I73" s="282"/>
      <c r="J73" s="282"/>
      <c r="K73" s="282"/>
      <c r="L73" s="282"/>
      <c r="M73" s="282"/>
      <c r="N73" s="282"/>
      <c r="O73" s="282"/>
      <c r="P73" s="282"/>
      <c r="Q73" s="282"/>
      <c r="R73" s="282"/>
      <c r="S73" s="282"/>
      <c r="T73" s="9"/>
      <c r="U73" s="58"/>
    </row>
    <row r="74" spans="1:21" s="14" customFormat="1" ht="15" customHeight="1">
      <c r="A74" s="57"/>
      <c r="B74" s="9"/>
      <c r="C74" s="9"/>
      <c r="D74" s="34"/>
      <c r="E74" s="9" t="s">
        <v>756</v>
      </c>
      <c r="F74" s="9"/>
      <c r="G74" s="282"/>
      <c r="H74" s="282"/>
      <c r="I74" s="282"/>
      <c r="J74" s="282"/>
      <c r="K74" s="282"/>
      <c r="L74" s="282"/>
      <c r="M74" s="289" t="s">
        <v>757</v>
      </c>
      <c r="N74" s="289"/>
      <c r="O74" s="282"/>
      <c r="P74" s="282"/>
      <c r="Q74" s="282"/>
      <c r="R74" s="282"/>
      <c r="S74" s="282"/>
      <c r="T74" s="34"/>
      <c r="U74" s="58"/>
    </row>
    <row r="75" spans="1:27" ht="15" customHeight="1">
      <c r="A75" s="49"/>
      <c r="B75" s="36"/>
      <c r="C75" s="36"/>
      <c r="D75" s="36"/>
      <c r="E75" s="36"/>
      <c r="F75" s="36"/>
      <c r="G75" s="36"/>
      <c r="H75" s="36"/>
      <c r="I75" s="36"/>
      <c r="J75" s="36"/>
      <c r="K75" s="36"/>
      <c r="L75" s="36"/>
      <c r="M75" s="36"/>
      <c r="N75" s="36"/>
      <c r="O75" s="36"/>
      <c r="P75" s="36"/>
      <c r="Q75" s="36"/>
      <c r="R75" s="36"/>
      <c r="S75" s="99"/>
      <c r="T75" s="99"/>
      <c r="U75" s="50"/>
      <c r="AA75" s="14"/>
    </row>
    <row r="76" spans="1:21" ht="15" customHeight="1">
      <c r="A76" s="49"/>
      <c r="B76" s="36"/>
      <c r="C76" s="36"/>
      <c r="D76" s="36"/>
      <c r="E76" s="36"/>
      <c r="F76" s="36"/>
      <c r="G76" s="36"/>
      <c r="H76" s="36"/>
      <c r="I76" s="36"/>
      <c r="J76" s="36"/>
      <c r="K76" s="36"/>
      <c r="L76" s="36"/>
      <c r="M76" s="36"/>
      <c r="N76" s="36"/>
      <c r="O76" s="36"/>
      <c r="P76" s="36"/>
      <c r="Q76" s="36"/>
      <c r="R76" s="36"/>
      <c r="S76" s="99"/>
      <c r="T76" s="99"/>
      <c r="U76" s="50"/>
    </row>
    <row r="77" spans="1:21" ht="15" customHeight="1">
      <c r="A77" s="49"/>
      <c r="B77" s="99"/>
      <c r="C77" s="99"/>
      <c r="D77" s="99"/>
      <c r="E77" s="99"/>
      <c r="F77" s="99"/>
      <c r="G77" s="99"/>
      <c r="H77" s="99"/>
      <c r="I77" s="99"/>
      <c r="J77" s="99"/>
      <c r="K77" s="99"/>
      <c r="L77" s="99"/>
      <c r="M77" s="99"/>
      <c r="N77" s="99"/>
      <c r="O77" s="99"/>
      <c r="P77" s="99"/>
      <c r="Q77" s="99"/>
      <c r="R77" s="99"/>
      <c r="S77" s="99"/>
      <c r="T77" s="99"/>
      <c r="U77" s="50"/>
    </row>
    <row r="78" spans="1:21" ht="15" customHeight="1">
      <c r="A78" s="49"/>
      <c r="B78" s="99"/>
      <c r="C78" s="99"/>
      <c r="D78" s="99"/>
      <c r="E78" s="99"/>
      <c r="F78" s="99"/>
      <c r="G78" s="99"/>
      <c r="H78" s="99"/>
      <c r="I78" s="99"/>
      <c r="J78" s="99"/>
      <c r="K78" s="99"/>
      <c r="L78" s="99"/>
      <c r="M78" s="99"/>
      <c r="N78" s="99"/>
      <c r="O78" s="99"/>
      <c r="P78" s="99"/>
      <c r="Q78" s="99"/>
      <c r="R78" s="99"/>
      <c r="S78" s="99"/>
      <c r="T78" s="99"/>
      <c r="U78" s="50"/>
    </row>
    <row r="79" spans="1:21" ht="15" customHeight="1">
      <c r="A79" s="49"/>
      <c r="B79" s="99"/>
      <c r="C79" s="99"/>
      <c r="D79" s="99"/>
      <c r="E79" s="99"/>
      <c r="F79" s="99"/>
      <c r="G79" s="99"/>
      <c r="H79" s="99"/>
      <c r="I79" s="99"/>
      <c r="J79" s="99"/>
      <c r="K79" s="99"/>
      <c r="L79" s="99"/>
      <c r="M79" s="99"/>
      <c r="N79" s="99"/>
      <c r="O79" s="99"/>
      <c r="P79" s="99"/>
      <c r="Q79" s="99"/>
      <c r="R79" s="99"/>
      <c r="S79" s="99"/>
      <c r="T79" s="99"/>
      <c r="U79" s="50"/>
    </row>
    <row r="80" spans="1:21" ht="15" customHeight="1">
      <c r="A80" s="49"/>
      <c r="B80" s="99"/>
      <c r="C80" s="99"/>
      <c r="D80" s="99"/>
      <c r="E80" s="99"/>
      <c r="F80" s="99"/>
      <c r="G80" s="99"/>
      <c r="H80" s="99"/>
      <c r="I80" s="99"/>
      <c r="J80" s="99"/>
      <c r="K80" s="99"/>
      <c r="L80" s="99"/>
      <c r="M80" s="99"/>
      <c r="N80" s="99"/>
      <c r="O80" s="99"/>
      <c r="P80" s="99"/>
      <c r="Q80" s="99"/>
      <c r="R80" s="99"/>
      <c r="S80" s="99"/>
      <c r="T80" s="99"/>
      <c r="U80" s="50"/>
    </row>
    <row r="81" spans="1:21" ht="15" customHeight="1">
      <c r="A81" s="49"/>
      <c r="B81" s="99"/>
      <c r="C81" s="99"/>
      <c r="D81" s="99"/>
      <c r="E81" s="99"/>
      <c r="F81" s="99"/>
      <c r="G81" s="99"/>
      <c r="H81" s="99"/>
      <c r="I81" s="99"/>
      <c r="J81" s="99"/>
      <c r="K81" s="99"/>
      <c r="L81" s="99"/>
      <c r="M81" s="99"/>
      <c r="N81" s="99"/>
      <c r="O81" s="99"/>
      <c r="P81" s="99"/>
      <c r="Q81" s="99"/>
      <c r="R81" s="99"/>
      <c r="S81" s="99"/>
      <c r="T81" s="99"/>
      <c r="U81" s="50"/>
    </row>
    <row r="82" spans="1:21" ht="15" customHeight="1">
      <c r="A82" s="49"/>
      <c r="B82" s="99"/>
      <c r="C82" s="99"/>
      <c r="D82" s="99"/>
      <c r="E82" s="99"/>
      <c r="F82" s="99"/>
      <c r="G82" s="99"/>
      <c r="H82" s="99"/>
      <c r="I82" s="99"/>
      <c r="J82" s="99"/>
      <c r="K82" s="99"/>
      <c r="L82" s="99"/>
      <c r="M82" s="99"/>
      <c r="N82" s="99"/>
      <c r="O82" s="99"/>
      <c r="P82" s="99"/>
      <c r="Q82" s="99"/>
      <c r="R82" s="99"/>
      <c r="S82" s="99"/>
      <c r="T82" s="99"/>
      <c r="U82" s="50"/>
    </row>
    <row r="83" spans="1:21" ht="15" customHeight="1">
      <c r="A83" s="49"/>
      <c r="B83" s="99"/>
      <c r="C83" s="99"/>
      <c r="D83" s="99"/>
      <c r="E83" s="99"/>
      <c r="F83" s="99"/>
      <c r="G83" s="99"/>
      <c r="H83" s="99"/>
      <c r="I83" s="99"/>
      <c r="J83" s="99"/>
      <c r="K83" s="99"/>
      <c r="L83" s="99"/>
      <c r="M83" s="99"/>
      <c r="N83" s="99"/>
      <c r="O83" s="99"/>
      <c r="P83" s="99"/>
      <c r="Q83" s="99"/>
      <c r="R83" s="99"/>
      <c r="S83" s="99"/>
      <c r="T83" s="99"/>
      <c r="U83" s="50"/>
    </row>
    <row r="84" spans="1:21" ht="15" customHeight="1">
      <c r="A84" s="49"/>
      <c r="B84" s="99"/>
      <c r="C84" s="99"/>
      <c r="D84" s="99"/>
      <c r="E84" s="99"/>
      <c r="F84" s="99"/>
      <c r="G84" s="99"/>
      <c r="H84" s="99"/>
      <c r="I84" s="99"/>
      <c r="J84" s="99"/>
      <c r="K84" s="99"/>
      <c r="L84" s="99"/>
      <c r="M84" s="99"/>
      <c r="N84" s="99"/>
      <c r="O84" s="99"/>
      <c r="P84" s="99"/>
      <c r="Q84" s="99"/>
      <c r="R84" s="99"/>
      <c r="S84" s="99"/>
      <c r="T84" s="99"/>
      <c r="U84" s="50"/>
    </row>
    <row r="85" spans="1:21" ht="15" customHeight="1">
      <c r="A85" s="49"/>
      <c r="B85" s="99"/>
      <c r="C85" s="99"/>
      <c r="D85" s="99"/>
      <c r="E85" s="99"/>
      <c r="F85" s="99"/>
      <c r="G85" s="99"/>
      <c r="H85" s="99"/>
      <c r="I85" s="99"/>
      <c r="J85" s="99"/>
      <c r="K85" s="99"/>
      <c r="L85" s="99"/>
      <c r="M85" s="99"/>
      <c r="N85" s="99"/>
      <c r="O85" s="99"/>
      <c r="P85" s="99"/>
      <c r="Q85" s="99"/>
      <c r="R85" s="99"/>
      <c r="S85" s="99"/>
      <c r="T85" s="99"/>
      <c r="U85" s="50"/>
    </row>
    <row r="86" spans="1:21" ht="15" customHeight="1">
      <c r="A86" s="49"/>
      <c r="B86" s="99"/>
      <c r="C86" s="99"/>
      <c r="D86" s="99"/>
      <c r="E86" s="99"/>
      <c r="F86" s="99"/>
      <c r="G86" s="99"/>
      <c r="H86" s="99"/>
      <c r="I86" s="99"/>
      <c r="J86" s="99"/>
      <c r="K86" s="99"/>
      <c r="L86" s="99"/>
      <c r="M86" s="99"/>
      <c r="N86" s="99"/>
      <c r="O86" s="99"/>
      <c r="P86" s="99"/>
      <c r="Q86" s="99"/>
      <c r="R86" s="99"/>
      <c r="S86" s="99"/>
      <c r="T86" s="99"/>
      <c r="U86" s="50"/>
    </row>
    <row r="87" spans="1:21" ht="15" customHeight="1">
      <c r="A87" s="49"/>
      <c r="B87" s="99"/>
      <c r="C87" s="99"/>
      <c r="D87" s="99"/>
      <c r="E87" s="99"/>
      <c r="F87" s="99"/>
      <c r="G87" s="99"/>
      <c r="H87" s="99"/>
      <c r="I87" s="99"/>
      <c r="J87" s="99"/>
      <c r="K87" s="99"/>
      <c r="L87" s="99"/>
      <c r="M87" s="99"/>
      <c r="N87" s="99"/>
      <c r="O87" s="99"/>
      <c r="P87" s="99"/>
      <c r="Q87" s="99"/>
      <c r="R87" s="99"/>
      <c r="S87" s="99"/>
      <c r="T87" s="99"/>
      <c r="U87" s="50"/>
    </row>
    <row r="88" spans="1:21" ht="15" customHeight="1">
      <c r="A88" s="49"/>
      <c r="B88" s="99"/>
      <c r="C88" s="99"/>
      <c r="D88" s="99"/>
      <c r="E88" s="99"/>
      <c r="F88" s="99"/>
      <c r="G88" s="99"/>
      <c r="H88" s="99"/>
      <c r="I88" s="99"/>
      <c r="J88" s="99"/>
      <c r="K88" s="99"/>
      <c r="L88" s="99"/>
      <c r="M88" s="99"/>
      <c r="N88" s="99"/>
      <c r="O88" s="99"/>
      <c r="P88" s="99"/>
      <c r="Q88" s="99"/>
      <c r="R88" s="99"/>
      <c r="S88" s="99"/>
      <c r="T88" s="99"/>
      <c r="U88" s="50"/>
    </row>
    <row r="89" spans="1:21" ht="15" customHeight="1">
      <c r="A89" s="49"/>
      <c r="B89" s="99"/>
      <c r="C89" s="99"/>
      <c r="D89" s="99"/>
      <c r="E89" s="99"/>
      <c r="F89" s="99"/>
      <c r="G89" s="99"/>
      <c r="H89" s="99"/>
      <c r="I89" s="99"/>
      <c r="J89" s="99"/>
      <c r="K89" s="99"/>
      <c r="L89" s="99"/>
      <c r="M89" s="99"/>
      <c r="N89" s="99"/>
      <c r="O89" s="99"/>
      <c r="P89" s="99"/>
      <c r="Q89" s="99"/>
      <c r="R89" s="99"/>
      <c r="S89" s="99"/>
      <c r="T89" s="99"/>
      <c r="U89" s="50"/>
    </row>
    <row r="90" spans="1:21" ht="15" customHeight="1">
      <c r="A90" s="49"/>
      <c r="B90" s="99"/>
      <c r="C90" s="99"/>
      <c r="D90" s="99"/>
      <c r="E90" s="99"/>
      <c r="F90" s="99"/>
      <c r="G90" s="99"/>
      <c r="H90" s="99"/>
      <c r="I90" s="99"/>
      <c r="J90" s="99"/>
      <c r="K90" s="99"/>
      <c r="L90" s="99"/>
      <c r="M90" s="99"/>
      <c r="N90" s="99"/>
      <c r="O90" s="99"/>
      <c r="P90" s="99"/>
      <c r="Q90" s="99"/>
      <c r="R90" s="99"/>
      <c r="S90" s="99"/>
      <c r="T90" s="99"/>
      <c r="U90" s="50"/>
    </row>
    <row r="91" spans="1:21" ht="15" customHeight="1">
      <c r="A91" s="49"/>
      <c r="B91" s="99"/>
      <c r="C91" s="99"/>
      <c r="D91" s="99"/>
      <c r="E91" s="99"/>
      <c r="F91" s="99"/>
      <c r="G91" s="99"/>
      <c r="H91" s="99"/>
      <c r="I91" s="99"/>
      <c r="J91" s="99"/>
      <c r="K91" s="99"/>
      <c r="L91" s="99"/>
      <c r="M91" s="99"/>
      <c r="N91" s="99"/>
      <c r="O91" s="99"/>
      <c r="P91" s="99"/>
      <c r="Q91" s="99"/>
      <c r="R91" s="99"/>
      <c r="S91" s="99"/>
      <c r="T91" s="99"/>
      <c r="U91" s="50"/>
    </row>
    <row r="92" spans="1:21" ht="15" customHeight="1">
      <c r="A92" s="49"/>
      <c r="B92" s="99"/>
      <c r="C92" s="99"/>
      <c r="D92" s="99"/>
      <c r="E92" s="99"/>
      <c r="F92" s="99"/>
      <c r="G92" s="99"/>
      <c r="H92" s="99"/>
      <c r="I92" s="99"/>
      <c r="J92" s="99"/>
      <c r="K92" s="99"/>
      <c r="L92" s="99"/>
      <c r="M92" s="99"/>
      <c r="N92" s="99"/>
      <c r="O92" s="99"/>
      <c r="P92" s="99"/>
      <c r="Q92" s="99"/>
      <c r="R92" s="99"/>
      <c r="S92" s="99"/>
      <c r="T92" s="99"/>
      <c r="U92" s="50"/>
    </row>
    <row r="93" spans="1:21" ht="15" customHeight="1">
      <c r="A93" s="49"/>
      <c r="B93" s="99"/>
      <c r="C93" s="99"/>
      <c r="D93" s="99"/>
      <c r="E93" s="99"/>
      <c r="F93" s="99"/>
      <c r="G93" s="99"/>
      <c r="H93" s="99"/>
      <c r="I93" s="99"/>
      <c r="J93" s="99"/>
      <c r="K93" s="99"/>
      <c r="L93" s="99"/>
      <c r="M93" s="99"/>
      <c r="N93" s="99"/>
      <c r="O93" s="99"/>
      <c r="P93" s="99"/>
      <c r="Q93" s="99"/>
      <c r="R93" s="99"/>
      <c r="S93" s="99"/>
      <c r="T93" s="99"/>
      <c r="U93" s="50"/>
    </row>
    <row r="94" spans="1:21" ht="15" customHeight="1">
      <c r="A94" s="49"/>
      <c r="B94" s="36"/>
      <c r="C94" s="36"/>
      <c r="D94" s="36"/>
      <c r="E94" s="36"/>
      <c r="F94" s="36"/>
      <c r="G94" s="36"/>
      <c r="H94" s="36"/>
      <c r="I94" s="36"/>
      <c r="J94" s="36"/>
      <c r="K94" s="36"/>
      <c r="L94" s="36"/>
      <c r="M94" s="36"/>
      <c r="N94" s="36"/>
      <c r="O94" s="36"/>
      <c r="P94" s="36"/>
      <c r="Q94" s="36"/>
      <c r="R94" s="36"/>
      <c r="S94" s="99"/>
      <c r="T94" s="99"/>
      <c r="U94" s="50"/>
    </row>
    <row r="95" spans="1:21" ht="15" customHeight="1">
      <c r="A95" s="49"/>
      <c r="B95" s="36"/>
      <c r="C95" s="36"/>
      <c r="D95" s="36"/>
      <c r="E95" s="36"/>
      <c r="F95" s="36"/>
      <c r="G95" s="36"/>
      <c r="H95" s="36"/>
      <c r="I95" s="36"/>
      <c r="J95" s="36"/>
      <c r="K95" s="36"/>
      <c r="L95" s="36"/>
      <c r="M95" s="36"/>
      <c r="N95" s="36"/>
      <c r="O95" s="36"/>
      <c r="P95" s="36"/>
      <c r="Q95" s="36"/>
      <c r="R95" s="36"/>
      <c r="S95" s="99"/>
      <c r="T95" s="99"/>
      <c r="U95" s="50"/>
    </row>
    <row r="96" spans="1:21" ht="15" customHeight="1">
      <c r="A96" s="49"/>
      <c r="B96" s="36"/>
      <c r="C96" s="36"/>
      <c r="D96" s="36"/>
      <c r="E96" s="36"/>
      <c r="F96" s="36"/>
      <c r="G96" s="36"/>
      <c r="H96" s="36"/>
      <c r="I96" s="36"/>
      <c r="J96" s="36"/>
      <c r="K96" s="36"/>
      <c r="L96" s="36"/>
      <c r="M96" s="36"/>
      <c r="N96" s="36"/>
      <c r="O96" s="36"/>
      <c r="P96" s="36"/>
      <c r="Q96" s="36"/>
      <c r="R96" s="36"/>
      <c r="S96" s="99"/>
      <c r="T96" s="99"/>
      <c r="U96" s="50"/>
    </row>
    <row r="97" spans="1:21" ht="15" customHeight="1">
      <c r="A97" s="49"/>
      <c r="B97" s="36"/>
      <c r="C97" s="36"/>
      <c r="D97" s="36"/>
      <c r="E97" s="36"/>
      <c r="F97" s="36"/>
      <c r="G97" s="36"/>
      <c r="H97" s="36"/>
      <c r="I97" s="36"/>
      <c r="J97" s="36"/>
      <c r="K97" s="36"/>
      <c r="L97" s="36"/>
      <c r="M97" s="36"/>
      <c r="N97" s="36"/>
      <c r="O97" s="36"/>
      <c r="P97" s="36"/>
      <c r="Q97" s="36"/>
      <c r="R97" s="36"/>
      <c r="S97" s="99"/>
      <c r="T97" s="99"/>
      <c r="U97" s="50"/>
    </row>
    <row r="98" spans="1:21" ht="15" customHeight="1">
      <c r="A98" s="49"/>
      <c r="B98" s="36"/>
      <c r="C98" s="36"/>
      <c r="D98" s="36"/>
      <c r="E98" s="36"/>
      <c r="F98" s="36"/>
      <c r="G98" s="36"/>
      <c r="H98" s="36"/>
      <c r="I98" s="36"/>
      <c r="J98" s="36"/>
      <c r="K98" s="36"/>
      <c r="L98" s="36"/>
      <c r="M98" s="36"/>
      <c r="N98" s="36"/>
      <c r="O98" s="36"/>
      <c r="P98" s="36"/>
      <c r="Q98" s="36"/>
      <c r="R98" s="36"/>
      <c r="S98" s="99"/>
      <c r="T98" s="99"/>
      <c r="U98" s="50"/>
    </row>
    <row r="99" spans="1:21" ht="15" customHeight="1">
      <c r="A99" s="49"/>
      <c r="B99" s="36"/>
      <c r="C99" s="36"/>
      <c r="D99" s="36"/>
      <c r="E99" s="36"/>
      <c r="F99" s="36"/>
      <c r="G99" s="36"/>
      <c r="H99" s="36"/>
      <c r="I99" s="36"/>
      <c r="J99" s="36"/>
      <c r="K99" s="36"/>
      <c r="L99" s="36"/>
      <c r="M99" s="36"/>
      <c r="N99" s="36"/>
      <c r="O99" s="36"/>
      <c r="P99" s="36"/>
      <c r="Q99" s="36"/>
      <c r="R99" s="36"/>
      <c r="S99" s="99"/>
      <c r="T99" s="99"/>
      <c r="U99" s="50"/>
    </row>
    <row r="100" spans="1:21" ht="15" customHeight="1">
      <c r="A100" s="49"/>
      <c r="B100" s="36"/>
      <c r="C100" s="36"/>
      <c r="D100" s="36"/>
      <c r="E100" s="36"/>
      <c r="F100" s="36"/>
      <c r="G100" s="36"/>
      <c r="H100" s="36"/>
      <c r="I100" s="36"/>
      <c r="J100" s="36"/>
      <c r="K100" s="36"/>
      <c r="L100" s="36"/>
      <c r="M100" s="36"/>
      <c r="N100" s="36"/>
      <c r="O100" s="36"/>
      <c r="P100" s="36"/>
      <c r="Q100" s="36"/>
      <c r="R100" s="36"/>
      <c r="S100" s="99"/>
      <c r="T100" s="99"/>
      <c r="U100" s="50"/>
    </row>
    <row r="101" spans="1:21" ht="15" customHeight="1">
      <c r="A101" s="49"/>
      <c r="B101" s="36"/>
      <c r="C101" s="36"/>
      <c r="D101" s="36"/>
      <c r="E101" s="36"/>
      <c r="F101" s="36"/>
      <c r="G101" s="36"/>
      <c r="H101" s="36"/>
      <c r="I101" s="36"/>
      <c r="J101" s="36"/>
      <c r="K101" s="36"/>
      <c r="L101" s="36"/>
      <c r="M101" s="36"/>
      <c r="N101" s="36"/>
      <c r="O101" s="36"/>
      <c r="P101" s="36"/>
      <c r="Q101" s="36"/>
      <c r="R101" s="36"/>
      <c r="S101" s="99"/>
      <c r="T101" s="99"/>
      <c r="U101" s="50"/>
    </row>
    <row r="102" spans="1:21" ht="15" customHeight="1">
      <c r="A102" s="49"/>
      <c r="B102" s="36"/>
      <c r="C102" s="36"/>
      <c r="D102" s="36"/>
      <c r="E102" s="36"/>
      <c r="F102" s="36"/>
      <c r="G102" s="36"/>
      <c r="H102" s="36"/>
      <c r="I102" s="36"/>
      <c r="J102" s="36"/>
      <c r="K102" s="36"/>
      <c r="L102" s="36"/>
      <c r="M102" s="36"/>
      <c r="N102" s="36"/>
      <c r="O102" s="36"/>
      <c r="P102" s="36"/>
      <c r="Q102" s="36"/>
      <c r="R102" s="36"/>
      <c r="S102" s="99"/>
      <c r="T102" s="99"/>
      <c r="U102" s="50"/>
    </row>
    <row r="103" spans="1:21" ht="15" customHeight="1">
      <c r="A103" s="49"/>
      <c r="B103" s="36"/>
      <c r="C103" s="36"/>
      <c r="D103" s="36"/>
      <c r="E103" s="36"/>
      <c r="F103" s="36"/>
      <c r="G103" s="36"/>
      <c r="H103" s="36"/>
      <c r="I103" s="36"/>
      <c r="J103" s="36"/>
      <c r="K103" s="36"/>
      <c r="L103" s="36"/>
      <c r="M103" s="36"/>
      <c r="N103" s="36"/>
      <c r="O103" s="36"/>
      <c r="P103" s="36"/>
      <c r="Q103" s="36"/>
      <c r="R103" s="36"/>
      <c r="S103" s="99"/>
      <c r="T103" s="99"/>
      <c r="U103" s="50"/>
    </row>
    <row r="104" spans="1:21" ht="15" customHeight="1">
      <c r="A104" s="49"/>
      <c r="B104" s="36"/>
      <c r="C104" s="36"/>
      <c r="D104" s="36"/>
      <c r="E104" s="36"/>
      <c r="F104" s="36"/>
      <c r="G104" s="36"/>
      <c r="H104" s="36"/>
      <c r="I104" s="36"/>
      <c r="J104" s="36"/>
      <c r="K104" s="36"/>
      <c r="L104" s="36"/>
      <c r="M104" s="36"/>
      <c r="N104" s="36"/>
      <c r="O104" s="36"/>
      <c r="P104" s="36"/>
      <c r="Q104" s="36"/>
      <c r="R104" s="36"/>
      <c r="S104" s="99"/>
      <c r="T104" s="99"/>
      <c r="U104" s="50"/>
    </row>
    <row r="105" spans="1:21" ht="26.25" customHeight="1">
      <c r="A105" s="49"/>
      <c r="B105" s="36"/>
      <c r="C105" s="36"/>
      <c r="D105" s="36"/>
      <c r="E105" s="36"/>
      <c r="F105" s="36"/>
      <c r="G105" s="36"/>
      <c r="H105" s="36"/>
      <c r="I105" s="36"/>
      <c r="J105" s="36"/>
      <c r="K105" s="36"/>
      <c r="L105" s="36"/>
      <c r="M105" s="36"/>
      <c r="N105" s="36"/>
      <c r="O105" s="36"/>
      <c r="P105" s="36"/>
      <c r="Q105" s="36"/>
      <c r="R105" s="36"/>
      <c r="S105" s="99"/>
      <c r="T105" s="99"/>
      <c r="U105" s="50"/>
    </row>
    <row r="106" spans="1:21" ht="15" customHeight="1">
      <c r="A106" s="94"/>
      <c r="B106" s="90"/>
      <c r="C106" s="90"/>
      <c r="D106" s="90"/>
      <c r="E106" s="90"/>
      <c r="F106" s="90"/>
      <c r="G106" s="90"/>
      <c r="H106" s="90"/>
      <c r="I106" s="90"/>
      <c r="J106" s="90"/>
      <c r="K106" s="90"/>
      <c r="L106" s="90"/>
      <c r="M106" s="90"/>
      <c r="N106" s="90"/>
      <c r="O106" s="90"/>
      <c r="P106" s="90"/>
      <c r="Q106" s="90"/>
      <c r="R106" s="90"/>
      <c r="S106" s="101"/>
      <c r="T106" s="101"/>
      <c r="U106" s="95"/>
    </row>
    <row r="107" spans="19:20" ht="13.5">
      <c r="S107" s="12"/>
      <c r="T107" s="12"/>
    </row>
  </sheetData>
  <sheetProtection password="CC7B" sheet="1" objects="1" scenarios="1" formatCells="0"/>
  <mergeCells count="78">
    <mergeCell ref="G70:R70"/>
    <mergeCell ref="S70:S71"/>
    <mergeCell ref="G71:R71"/>
    <mergeCell ref="I66:S66"/>
    <mergeCell ref="M68:N68"/>
    <mergeCell ref="G67:S67"/>
    <mergeCell ref="G68:L68"/>
    <mergeCell ref="G66:H66"/>
    <mergeCell ref="G74:L74"/>
    <mergeCell ref="M74:N74"/>
    <mergeCell ref="O74:S74"/>
    <mergeCell ref="G72:H72"/>
    <mergeCell ref="I72:S72"/>
    <mergeCell ref="G73:S73"/>
    <mergeCell ref="O62:S62"/>
    <mergeCell ref="G61:S61"/>
    <mergeCell ref="F46:T46"/>
    <mergeCell ref="G33:L33"/>
    <mergeCell ref="M33:N33"/>
    <mergeCell ref="E36:S36"/>
    <mergeCell ref="E38:T38"/>
    <mergeCell ref="E40:G40"/>
    <mergeCell ref="F43:T43"/>
    <mergeCell ref="O33:T33"/>
    <mergeCell ref="A43:D50"/>
    <mergeCell ref="A42:D42"/>
    <mergeCell ref="G64:R64"/>
    <mergeCell ref="S64:S65"/>
    <mergeCell ref="G65:R65"/>
    <mergeCell ref="O68:S68"/>
    <mergeCell ref="I60:S60"/>
    <mergeCell ref="G62:L62"/>
    <mergeCell ref="G60:H60"/>
    <mergeCell ref="M62:N62"/>
    <mergeCell ref="N37:S37"/>
    <mergeCell ref="F44:T44"/>
    <mergeCell ref="F47:T47"/>
    <mergeCell ref="E35:S35"/>
    <mergeCell ref="T34:T36"/>
    <mergeCell ref="E39:T39"/>
    <mergeCell ref="G31:T31"/>
    <mergeCell ref="T27:T29"/>
    <mergeCell ref="E27:S27"/>
    <mergeCell ref="G59:R59"/>
    <mergeCell ref="E34:S34"/>
    <mergeCell ref="B52:T53"/>
    <mergeCell ref="G58:R58"/>
    <mergeCell ref="S58:S59"/>
    <mergeCell ref="E41:G41"/>
    <mergeCell ref="I41:T41"/>
    <mergeCell ref="G19:L19"/>
    <mergeCell ref="E28:S28"/>
    <mergeCell ref="B22:T22"/>
    <mergeCell ref="G18:S18"/>
    <mergeCell ref="M19:N19"/>
    <mergeCell ref="O19:S19"/>
    <mergeCell ref="M26:N26"/>
    <mergeCell ref="O26:T26"/>
    <mergeCell ref="E25:T25"/>
    <mergeCell ref="G26:L26"/>
    <mergeCell ref="G17:H17"/>
    <mergeCell ref="I17:S17"/>
    <mergeCell ref="B2:T3"/>
    <mergeCell ref="B5:T5"/>
    <mergeCell ref="B8:E9"/>
    <mergeCell ref="S15:S16"/>
    <mergeCell ref="G15:R15"/>
    <mergeCell ref="G16:R16"/>
    <mergeCell ref="G24:T24"/>
    <mergeCell ref="F23:I23"/>
    <mergeCell ref="E29:S29"/>
    <mergeCell ref="E24:F24"/>
    <mergeCell ref="B23:B36"/>
    <mergeCell ref="C23:C29"/>
    <mergeCell ref="C30:C36"/>
    <mergeCell ref="E32:T32"/>
    <mergeCell ref="F30:I30"/>
    <mergeCell ref="E31:F31"/>
  </mergeCells>
  <dataValidations count="5">
    <dataValidation type="whole" allowBlank="1" showInputMessage="1" showErrorMessage="1" sqref="I37 M40 Q12">
      <formula1>1</formula1>
      <formula2>12</formula2>
    </dataValidation>
    <dataValidation type="whole" allowBlank="1" showInputMessage="1" showErrorMessage="1" sqref="K37 O40 S12">
      <formula1>1</formula1>
      <formula2>31</formula2>
    </dataValidation>
    <dataValidation operator="equal" allowBlank="1" showInputMessage="1" showErrorMessage="1" imeMode="halfAlpha" sqref="F30:I30 F23:I23"/>
    <dataValidation type="list" allowBlank="1" showInputMessage="1" showErrorMessage="1" sqref="G72:H72">
      <formula1>$AA$1:$AA$50</formula1>
    </dataValidation>
    <dataValidation type="list" allowBlank="1" showInputMessage="1" showErrorMessage="1" sqref="G17:H17 E24:F24 E31:F31 G60:H60 G66:H66">
      <formula1>$AA$1:$AA$50</formula1>
    </dataValidation>
  </dataValidations>
  <printOptions/>
  <pageMargins left="0.5905511811023623" right="0.3937007874015748" top="0.1968503937007874" bottom="0.3937007874015748" header="0.1968503937007874" footer="0.1968503937007874"/>
  <pageSetup blackAndWhite="1" horizontalDpi="600" verticalDpi="600" orientation="portrait" paperSize="9" r:id="rId3"/>
  <headerFooter scaleWithDoc="0">
    <oddFooter>&amp;L&amp;"Times New Roman,標準"&amp;6kakunin-k__Rev10_20101101&amp;R&amp;3&amp;D&amp;T</oddFooter>
  </headerFooter>
  <rowBreaks count="1" manualBreakCount="1">
    <brk id="51" max="20" man="1"/>
  </rowBreaks>
  <legacyDrawing r:id="rId2"/>
</worksheet>
</file>

<file path=xl/worksheets/sheet4.xml><?xml version="1.0" encoding="utf-8"?>
<worksheet xmlns="http://schemas.openxmlformats.org/spreadsheetml/2006/main" xmlns:r="http://schemas.openxmlformats.org/officeDocument/2006/relationships">
  <dimension ref="A1:D49"/>
  <sheetViews>
    <sheetView zoomScalePageLayoutView="0" workbookViewId="0" topLeftCell="A40">
      <selection activeCell="C49" sqref="C49"/>
    </sheetView>
  </sheetViews>
  <sheetFormatPr defaultColWidth="9.00390625" defaultRowHeight="13.5"/>
  <cols>
    <col min="1" max="1" width="9.00390625" style="180" customWidth="1"/>
    <col min="2" max="2" width="9.50390625" style="146" bestFit="1" customWidth="1"/>
    <col min="3" max="3" width="56.25390625" style="0" customWidth="1"/>
    <col min="4" max="4" width="9.00390625" style="121" customWidth="1"/>
  </cols>
  <sheetData>
    <row r="1" spans="1:4" s="145" customFormat="1" ht="13.5">
      <c r="A1" s="3" t="s">
        <v>480</v>
      </c>
      <c r="B1" s="181" t="s">
        <v>479</v>
      </c>
      <c r="C1" s="3" t="s">
        <v>481</v>
      </c>
      <c r="D1" s="3" t="s">
        <v>612</v>
      </c>
    </row>
    <row r="2" spans="1:4" ht="13.5">
      <c r="A2" s="180" t="s">
        <v>478</v>
      </c>
      <c r="B2" s="146">
        <v>39203</v>
      </c>
      <c r="C2" t="s">
        <v>482</v>
      </c>
      <c r="D2" s="121" t="s">
        <v>483</v>
      </c>
    </row>
    <row r="3" spans="2:4" ht="54">
      <c r="B3" s="146">
        <v>39204</v>
      </c>
      <c r="C3" s="144" t="s">
        <v>332</v>
      </c>
      <c r="D3" s="121" t="s">
        <v>483</v>
      </c>
    </row>
    <row r="4" spans="2:4" ht="27">
      <c r="B4" s="146">
        <v>39209</v>
      </c>
      <c r="C4" s="144" t="s">
        <v>454</v>
      </c>
      <c r="D4" s="121" t="s">
        <v>483</v>
      </c>
    </row>
    <row r="5" spans="2:4" ht="13.5">
      <c r="B5" s="146">
        <v>39210</v>
      </c>
      <c r="C5" t="s">
        <v>524</v>
      </c>
      <c r="D5" s="121" t="s">
        <v>483</v>
      </c>
    </row>
    <row r="6" spans="2:4" ht="27">
      <c r="B6" s="146">
        <v>39219</v>
      </c>
      <c r="C6" s="144" t="s">
        <v>769</v>
      </c>
      <c r="D6" s="121" t="s">
        <v>483</v>
      </c>
    </row>
    <row r="7" spans="1:4" ht="13.5">
      <c r="A7" s="180" t="s">
        <v>750</v>
      </c>
      <c r="B7" s="146">
        <v>39259</v>
      </c>
      <c r="C7" s="144" t="s">
        <v>751</v>
      </c>
      <c r="D7" s="121" t="s">
        <v>483</v>
      </c>
    </row>
    <row r="8" spans="2:4" ht="13.5" customHeight="1">
      <c r="B8" s="146">
        <v>39261</v>
      </c>
      <c r="C8" s="144" t="s">
        <v>658</v>
      </c>
      <c r="D8" s="121" t="s">
        <v>483</v>
      </c>
    </row>
    <row r="9" spans="2:4" ht="13.5">
      <c r="B9" s="146">
        <v>39265</v>
      </c>
      <c r="C9" s="144" t="s">
        <v>617</v>
      </c>
      <c r="D9" s="121" t="s">
        <v>483</v>
      </c>
    </row>
    <row r="10" spans="2:4" ht="13.5">
      <c r="B10" s="146">
        <v>39276</v>
      </c>
      <c r="C10" s="144" t="s">
        <v>335</v>
      </c>
      <c r="D10" s="121" t="s">
        <v>483</v>
      </c>
    </row>
    <row r="11" spans="2:4" ht="121.5">
      <c r="B11" s="146">
        <v>39293</v>
      </c>
      <c r="C11" s="144" t="s">
        <v>619</v>
      </c>
      <c r="D11" s="121" t="s">
        <v>483</v>
      </c>
    </row>
    <row r="12" spans="2:4" ht="40.5">
      <c r="B12" s="146">
        <v>39297</v>
      </c>
      <c r="C12" s="144" t="s">
        <v>491</v>
      </c>
      <c r="D12" s="121" t="s">
        <v>483</v>
      </c>
    </row>
    <row r="13" spans="2:4" ht="13.5">
      <c r="B13" s="146">
        <v>39302</v>
      </c>
      <c r="C13" s="144" t="s">
        <v>492</v>
      </c>
      <c r="D13" s="121" t="s">
        <v>483</v>
      </c>
    </row>
    <row r="14" spans="2:4" ht="40.5">
      <c r="B14" s="146">
        <v>39307</v>
      </c>
      <c r="C14" s="144" t="s">
        <v>493</v>
      </c>
      <c r="D14" s="121" t="s">
        <v>483</v>
      </c>
    </row>
    <row r="15" spans="2:4" ht="40.5">
      <c r="B15" s="146">
        <v>39309</v>
      </c>
      <c r="C15" s="144" t="s">
        <v>494</v>
      </c>
      <c r="D15" s="121" t="s">
        <v>483</v>
      </c>
    </row>
    <row r="16" spans="2:4" ht="94.5">
      <c r="B16" s="146">
        <v>39314</v>
      </c>
      <c r="C16" s="144" t="s">
        <v>499</v>
      </c>
      <c r="D16" s="121" t="s">
        <v>483</v>
      </c>
    </row>
    <row r="17" spans="2:4" ht="13.5">
      <c r="B17" s="146">
        <v>39330</v>
      </c>
      <c r="C17" s="144" t="s">
        <v>500</v>
      </c>
      <c r="D17" s="121" t="s">
        <v>483</v>
      </c>
    </row>
    <row r="18" spans="2:4" ht="13.5">
      <c r="B18" s="146">
        <v>39332</v>
      </c>
      <c r="C18" s="144" t="s">
        <v>501</v>
      </c>
      <c r="D18" s="121" t="s">
        <v>483</v>
      </c>
    </row>
    <row r="19" spans="2:4" ht="40.5">
      <c r="B19" s="146">
        <v>39338</v>
      </c>
      <c r="C19" s="144" t="s">
        <v>519</v>
      </c>
      <c r="D19" s="121" t="s">
        <v>483</v>
      </c>
    </row>
    <row r="20" spans="2:4" ht="81">
      <c r="B20" s="146">
        <v>39343</v>
      </c>
      <c r="C20" s="144" t="s">
        <v>526</v>
      </c>
      <c r="D20" s="121" t="s">
        <v>483</v>
      </c>
    </row>
    <row r="21" spans="1:4" ht="81">
      <c r="A21" s="180" t="s">
        <v>64</v>
      </c>
      <c r="B21" s="146">
        <v>39372</v>
      </c>
      <c r="C21" s="144" t="s">
        <v>65</v>
      </c>
      <c r="D21" s="121" t="s">
        <v>483</v>
      </c>
    </row>
    <row r="22" spans="2:4" ht="13.5">
      <c r="B22" s="146">
        <v>39373</v>
      </c>
      <c r="C22" s="144" t="s">
        <v>66</v>
      </c>
      <c r="D22" s="121" t="s">
        <v>483</v>
      </c>
    </row>
    <row r="23" spans="2:4" ht="27">
      <c r="B23" s="146">
        <v>39384</v>
      </c>
      <c r="C23" s="144" t="s">
        <v>67</v>
      </c>
      <c r="D23" s="121" t="s">
        <v>483</v>
      </c>
    </row>
    <row r="24" spans="2:4" ht="40.5">
      <c r="B24" s="146">
        <v>39387</v>
      </c>
      <c r="C24" s="144" t="s">
        <v>103</v>
      </c>
      <c r="D24" s="121" t="s">
        <v>483</v>
      </c>
    </row>
    <row r="25" spans="2:4" ht="27">
      <c r="B25" s="146">
        <v>39393</v>
      </c>
      <c r="C25" s="144" t="s">
        <v>104</v>
      </c>
      <c r="D25" s="121" t="s">
        <v>483</v>
      </c>
    </row>
    <row r="26" spans="2:4" ht="27">
      <c r="B26" s="146">
        <v>39398</v>
      </c>
      <c r="C26" s="144" t="s">
        <v>105</v>
      </c>
      <c r="D26" s="121" t="s">
        <v>483</v>
      </c>
    </row>
    <row r="27" spans="2:4" ht="27">
      <c r="B27" s="146">
        <v>39407</v>
      </c>
      <c r="C27" s="144" t="s">
        <v>106</v>
      </c>
      <c r="D27" s="121" t="s">
        <v>483</v>
      </c>
    </row>
    <row r="28" spans="2:4" ht="13.5">
      <c r="B28" s="146">
        <v>39417</v>
      </c>
      <c r="C28" s="144" t="s">
        <v>107</v>
      </c>
      <c r="D28" s="121" t="s">
        <v>483</v>
      </c>
    </row>
    <row r="29" spans="2:4" ht="13.5">
      <c r="B29" s="146">
        <v>39448</v>
      </c>
      <c r="C29" s="144" t="s">
        <v>162</v>
      </c>
      <c r="D29" s="121" t="s">
        <v>483</v>
      </c>
    </row>
    <row r="30" spans="2:4" ht="81">
      <c r="B30" s="146">
        <v>39470</v>
      </c>
      <c r="C30" s="144" t="s">
        <v>169</v>
      </c>
      <c r="D30" s="121" t="s">
        <v>483</v>
      </c>
    </row>
    <row r="31" spans="2:4" ht="40.5">
      <c r="B31" s="146">
        <v>39493</v>
      </c>
      <c r="C31" s="144" t="s">
        <v>186</v>
      </c>
      <c r="D31" s="121" t="s">
        <v>483</v>
      </c>
    </row>
    <row r="32" spans="2:4" ht="27">
      <c r="B32" s="146">
        <v>39519</v>
      </c>
      <c r="C32" s="144" t="s">
        <v>187</v>
      </c>
      <c r="D32" s="121" t="s">
        <v>483</v>
      </c>
    </row>
    <row r="33" spans="2:4" ht="27">
      <c r="B33" s="146">
        <v>39521</v>
      </c>
      <c r="C33" s="144" t="s">
        <v>188</v>
      </c>
      <c r="D33" s="121" t="s">
        <v>483</v>
      </c>
    </row>
    <row r="34" spans="2:4" ht="27">
      <c r="B34" s="146">
        <v>39559</v>
      </c>
      <c r="C34" s="144" t="s">
        <v>117</v>
      </c>
      <c r="D34" s="121" t="s">
        <v>483</v>
      </c>
    </row>
    <row r="35" spans="1:4" ht="27">
      <c r="A35" s="180" t="s">
        <v>130</v>
      </c>
      <c r="B35" s="146">
        <v>39644</v>
      </c>
      <c r="C35" s="144" t="s">
        <v>55</v>
      </c>
      <c r="D35" s="121" t="s">
        <v>483</v>
      </c>
    </row>
    <row r="36" spans="2:4" ht="13.5">
      <c r="B36" s="146">
        <v>39645</v>
      </c>
      <c r="C36" s="144" t="s">
        <v>57</v>
      </c>
      <c r="D36" s="121" t="s">
        <v>483</v>
      </c>
    </row>
    <row r="37" spans="2:4" ht="13.5">
      <c r="B37" s="146">
        <v>39654</v>
      </c>
      <c r="C37" s="144" t="s">
        <v>60</v>
      </c>
      <c r="D37" s="121" t="s">
        <v>59</v>
      </c>
    </row>
    <row r="38" spans="2:4" ht="13.5">
      <c r="B38" s="146">
        <v>39659</v>
      </c>
      <c r="C38" s="144" t="s">
        <v>58</v>
      </c>
      <c r="D38" s="121" t="s">
        <v>483</v>
      </c>
    </row>
    <row r="39" spans="2:4" ht="54">
      <c r="B39" s="146">
        <v>39666</v>
      </c>
      <c r="C39" s="144" t="s">
        <v>61</v>
      </c>
      <c r="D39" s="121" t="s">
        <v>483</v>
      </c>
    </row>
    <row r="40" spans="2:4" ht="27">
      <c r="B40" s="146">
        <v>39672</v>
      </c>
      <c r="C40" s="144" t="s">
        <v>62</v>
      </c>
      <c r="D40" s="121" t="s">
        <v>483</v>
      </c>
    </row>
    <row r="41" spans="2:4" ht="27">
      <c r="B41" s="146">
        <v>39689</v>
      </c>
      <c r="C41" s="144" t="s">
        <v>63</v>
      </c>
      <c r="D41" s="121" t="s">
        <v>483</v>
      </c>
    </row>
    <row r="42" spans="2:4" ht="13.5">
      <c r="B42" s="146">
        <v>39694</v>
      </c>
      <c r="C42" s="144" t="s">
        <v>146</v>
      </c>
      <c r="D42" s="121" t="s">
        <v>483</v>
      </c>
    </row>
    <row r="43" spans="1:4" ht="27">
      <c r="A43" s="180" t="s">
        <v>160</v>
      </c>
      <c r="B43" s="146">
        <v>39745</v>
      </c>
      <c r="C43" s="144" t="s">
        <v>158</v>
      </c>
      <c r="D43" s="187" t="s">
        <v>159</v>
      </c>
    </row>
    <row r="44" spans="2:4" ht="40.5">
      <c r="B44" s="146">
        <v>39792</v>
      </c>
      <c r="C44" s="144" t="s">
        <v>161</v>
      </c>
      <c r="D44" s="121" t="s">
        <v>483</v>
      </c>
    </row>
    <row r="45" spans="2:4" ht="13.5">
      <c r="B45" s="146">
        <v>39818</v>
      </c>
      <c r="C45" s="144" t="s">
        <v>0</v>
      </c>
      <c r="D45" s="121" t="s">
        <v>483</v>
      </c>
    </row>
    <row r="46" spans="1:4" ht="27">
      <c r="A46" s="180" t="s">
        <v>131</v>
      </c>
      <c r="B46" s="146">
        <v>40144</v>
      </c>
      <c r="C46" s="144" t="s">
        <v>132</v>
      </c>
      <c r="D46" s="121" t="s">
        <v>133</v>
      </c>
    </row>
    <row r="47" spans="2:4" ht="13.5">
      <c r="B47" s="146">
        <v>40291</v>
      </c>
      <c r="C47" s="144" t="s">
        <v>136</v>
      </c>
      <c r="D47" s="121" t="s">
        <v>137</v>
      </c>
    </row>
    <row r="49" spans="1:4" ht="13.5">
      <c r="A49" s="180" t="s">
        <v>795</v>
      </c>
      <c r="B49" s="146">
        <v>42156</v>
      </c>
      <c r="C49" s="144" t="s">
        <v>797</v>
      </c>
      <c r="D49" s="121" t="s">
        <v>796</v>
      </c>
    </row>
  </sheetData>
  <sheetProtection/>
  <printOptions/>
  <pageMargins left="0.787" right="0.787" top="0.984" bottom="0.984"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N300"/>
  <sheetViews>
    <sheetView zoomScalePageLayoutView="0" workbookViewId="0" topLeftCell="A46">
      <selection activeCell="E65" sqref="E65"/>
    </sheetView>
  </sheetViews>
  <sheetFormatPr defaultColWidth="9.00390625" defaultRowHeight="13.5"/>
  <cols>
    <col min="1" max="1" width="9.75390625" style="2" bestFit="1" customWidth="1"/>
    <col min="2" max="2" width="9.75390625" style="2" customWidth="1"/>
    <col min="3" max="3" width="10.75390625" style="2" bestFit="1" customWidth="1"/>
    <col min="4" max="4" width="17.25390625" style="2" bestFit="1" customWidth="1"/>
    <col min="5" max="5" width="66.25390625" style="1" bestFit="1" customWidth="1"/>
    <col min="6" max="6" width="17.125" style="1" bestFit="1" customWidth="1"/>
    <col min="7" max="7" width="16.375" style="2" bestFit="1" customWidth="1"/>
    <col min="8" max="8" width="14.75390625" style="2" bestFit="1" customWidth="1"/>
    <col min="9" max="9" width="12.25390625" style="2" bestFit="1" customWidth="1"/>
    <col min="10" max="10" width="14.125" style="2" bestFit="1" customWidth="1"/>
    <col min="11" max="11" width="22.25390625" style="2" bestFit="1" customWidth="1"/>
    <col min="12" max="12" width="31.625" style="2" bestFit="1" customWidth="1"/>
    <col min="13" max="13" width="39.625" style="2" bestFit="1" customWidth="1"/>
    <col min="14" max="14" width="26.25390625" style="2" bestFit="1" customWidth="1"/>
    <col min="15" max="16384" width="9.00390625" style="2" customWidth="1"/>
  </cols>
  <sheetData>
    <row r="1" spans="1:14" s="3" customFormat="1" ht="13.5">
      <c r="A1" s="3" t="s">
        <v>622</v>
      </c>
      <c r="B1" s="3" t="s">
        <v>530</v>
      </c>
      <c r="C1" s="3" t="s">
        <v>189</v>
      </c>
      <c r="D1" s="3" t="s">
        <v>778</v>
      </c>
      <c r="E1" s="4" t="s">
        <v>620</v>
      </c>
      <c r="F1" s="4" t="s">
        <v>621</v>
      </c>
      <c r="G1" s="3" t="s">
        <v>659</v>
      </c>
      <c r="H1" s="3" t="s">
        <v>368</v>
      </c>
      <c r="I1" s="3" t="s">
        <v>172</v>
      </c>
      <c r="J1" s="3" t="s">
        <v>175</v>
      </c>
      <c r="K1" s="3" t="s">
        <v>297</v>
      </c>
      <c r="L1" s="3" t="s">
        <v>123</v>
      </c>
      <c r="M1" s="3" t="s">
        <v>147</v>
      </c>
      <c r="N1" s="3" t="s">
        <v>157</v>
      </c>
    </row>
    <row r="2" spans="1:6" ht="11.25">
      <c r="A2" s="2">
        <v>1</v>
      </c>
      <c r="E2" s="5" t="s">
        <v>609</v>
      </c>
      <c r="F2" s="1" t="s">
        <v>783</v>
      </c>
    </row>
    <row r="3" spans="1:14" ht="11.25">
      <c r="A3" s="2">
        <v>2</v>
      </c>
      <c r="B3" s="2" t="s">
        <v>531</v>
      </c>
      <c r="C3" s="2" t="s">
        <v>538</v>
      </c>
      <c r="D3" s="2" t="s">
        <v>319</v>
      </c>
      <c r="E3" s="1" t="s">
        <v>674</v>
      </c>
      <c r="F3" s="2" t="s">
        <v>623</v>
      </c>
      <c r="G3" s="2" t="s">
        <v>660</v>
      </c>
      <c r="H3" s="2" t="s">
        <v>763</v>
      </c>
      <c r="I3" s="2" t="s">
        <v>742</v>
      </c>
      <c r="J3" s="2" t="s">
        <v>178</v>
      </c>
      <c r="K3" s="2" t="s">
        <v>171</v>
      </c>
      <c r="L3" s="2" t="s">
        <v>124</v>
      </c>
      <c r="M3" s="2" t="s">
        <v>151</v>
      </c>
      <c r="N3" s="2" t="s">
        <v>152</v>
      </c>
    </row>
    <row r="4" spans="1:14" ht="11.25">
      <c r="A4" s="2">
        <v>3</v>
      </c>
      <c r="B4" s="2" t="s">
        <v>532</v>
      </c>
      <c r="C4" s="2" t="s">
        <v>541</v>
      </c>
      <c r="D4" s="2" t="s">
        <v>320</v>
      </c>
      <c r="E4" s="1" t="s">
        <v>678</v>
      </c>
      <c r="F4" s="2" t="s">
        <v>624</v>
      </c>
      <c r="G4" s="2" t="s">
        <v>661</v>
      </c>
      <c r="H4" s="2" t="s">
        <v>764</v>
      </c>
      <c r="I4" s="2" t="s">
        <v>743</v>
      </c>
      <c r="J4" s="2" t="s">
        <v>179</v>
      </c>
      <c r="K4" s="2" t="s">
        <v>182</v>
      </c>
      <c r="L4" s="2" t="s">
        <v>125</v>
      </c>
      <c r="M4" s="2" t="s">
        <v>149</v>
      </c>
      <c r="N4" s="2" t="s">
        <v>153</v>
      </c>
    </row>
    <row r="5" spans="1:14" ht="11.25">
      <c r="A5" s="2">
        <v>4</v>
      </c>
      <c r="B5" s="2" t="s">
        <v>533</v>
      </c>
      <c r="C5" s="2" t="s">
        <v>542</v>
      </c>
      <c r="D5" s="2" t="s">
        <v>321</v>
      </c>
      <c r="E5" s="1" t="s">
        <v>679</v>
      </c>
      <c r="F5" s="2" t="s">
        <v>469</v>
      </c>
      <c r="G5" s="2" t="s">
        <v>662</v>
      </c>
      <c r="H5" s="2" t="s">
        <v>765</v>
      </c>
      <c r="I5" s="2" t="s">
        <v>744</v>
      </c>
      <c r="J5" s="2" t="s">
        <v>180</v>
      </c>
      <c r="K5" s="2" t="s">
        <v>520</v>
      </c>
      <c r="L5" s="2" t="s">
        <v>126</v>
      </c>
      <c r="M5" s="2" t="s">
        <v>148</v>
      </c>
      <c r="N5" s="2" t="s">
        <v>154</v>
      </c>
    </row>
    <row r="6" spans="1:14" ht="11.25">
      <c r="A6" s="2">
        <v>5</v>
      </c>
      <c r="B6" s="2" t="s">
        <v>534</v>
      </c>
      <c r="C6" s="2" t="s">
        <v>543</v>
      </c>
      <c r="D6" s="2" t="s">
        <v>322</v>
      </c>
      <c r="E6" s="1" t="s">
        <v>680</v>
      </c>
      <c r="F6" s="2" t="s">
        <v>470</v>
      </c>
      <c r="G6" s="2" t="s">
        <v>663</v>
      </c>
      <c r="H6" s="2" t="s">
        <v>766</v>
      </c>
      <c r="I6" s="2" t="s">
        <v>745</v>
      </c>
      <c r="J6" s="2" t="s">
        <v>181</v>
      </c>
      <c r="K6" s="2" t="s">
        <v>496</v>
      </c>
      <c r="L6" s="2" t="s">
        <v>127</v>
      </c>
      <c r="M6" s="2" t="s">
        <v>150</v>
      </c>
      <c r="N6" s="2" t="s">
        <v>155</v>
      </c>
    </row>
    <row r="7" spans="1:14" ht="11.25">
      <c r="A7" s="2">
        <v>6</v>
      </c>
      <c r="B7" s="2" t="s">
        <v>535</v>
      </c>
      <c r="C7" s="2" t="s">
        <v>544</v>
      </c>
      <c r="D7" s="2" t="s">
        <v>323</v>
      </c>
      <c r="E7" s="1" t="s">
        <v>681</v>
      </c>
      <c r="F7" s="2" t="s">
        <v>625</v>
      </c>
      <c r="G7" s="2" t="s">
        <v>664</v>
      </c>
      <c r="H7" s="2" t="s">
        <v>767</v>
      </c>
      <c r="I7" s="2" t="s">
        <v>746</v>
      </c>
      <c r="K7" s="2" t="s">
        <v>497</v>
      </c>
      <c r="L7" s="2" t="s">
        <v>128</v>
      </c>
      <c r="N7" s="2" t="s">
        <v>156</v>
      </c>
    </row>
    <row r="8" spans="1:12" ht="11.25">
      <c r="A8" s="2">
        <v>7</v>
      </c>
      <c r="B8" s="2" t="s">
        <v>536</v>
      </c>
      <c r="C8" s="2" t="s">
        <v>134</v>
      </c>
      <c r="D8" s="2" t="s">
        <v>324</v>
      </c>
      <c r="E8" s="1" t="s">
        <v>675</v>
      </c>
      <c r="F8" s="2" t="s">
        <v>626</v>
      </c>
      <c r="G8" s="2" t="s">
        <v>665</v>
      </c>
      <c r="H8" s="2" t="s">
        <v>768</v>
      </c>
      <c r="I8" s="2" t="s">
        <v>747</v>
      </c>
      <c r="K8" s="2" t="s">
        <v>183</v>
      </c>
      <c r="L8" s="2" t="s">
        <v>129</v>
      </c>
    </row>
    <row r="9" spans="1:11" ht="11.25">
      <c r="A9" s="2">
        <v>8</v>
      </c>
      <c r="B9" s="2" t="s">
        <v>537</v>
      </c>
      <c r="D9" s="2" t="s">
        <v>325</v>
      </c>
      <c r="E9" s="1" t="s">
        <v>682</v>
      </c>
      <c r="F9" s="2" t="s">
        <v>627</v>
      </c>
      <c r="I9" s="2" t="s">
        <v>748</v>
      </c>
      <c r="K9" s="2" t="s">
        <v>184</v>
      </c>
    </row>
    <row r="10" spans="1:5" ht="11.25">
      <c r="A10" s="2">
        <v>9</v>
      </c>
      <c r="B10" s="2" t="s">
        <v>538</v>
      </c>
      <c r="D10" s="2" t="s">
        <v>326</v>
      </c>
      <c r="E10" s="1" t="s">
        <v>683</v>
      </c>
    </row>
    <row r="11" spans="1:5" ht="11.25">
      <c r="A11" s="2">
        <v>10</v>
      </c>
      <c r="B11" s="2" t="s">
        <v>539</v>
      </c>
      <c r="D11" s="2" t="s">
        <v>327</v>
      </c>
      <c r="E11" s="1" t="s">
        <v>676</v>
      </c>
    </row>
    <row r="12" spans="1:5" ht="11.25">
      <c r="A12" s="2">
        <v>11</v>
      </c>
      <c r="B12" s="2" t="s">
        <v>540</v>
      </c>
      <c r="D12" s="2" t="s">
        <v>328</v>
      </c>
      <c r="E12" s="1" t="s">
        <v>684</v>
      </c>
    </row>
    <row r="13" spans="1:5" ht="11.25">
      <c r="A13" s="2">
        <v>12</v>
      </c>
      <c r="B13" s="2" t="s">
        <v>541</v>
      </c>
      <c r="D13" s="2" t="s">
        <v>329</v>
      </c>
      <c r="E13" s="1" t="s">
        <v>685</v>
      </c>
    </row>
    <row r="14" spans="1:5" ht="11.25">
      <c r="A14" s="2">
        <v>13</v>
      </c>
      <c r="B14" s="2" t="s">
        <v>542</v>
      </c>
      <c r="D14" s="2" t="s">
        <v>330</v>
      </c>
      <c r="E14" s="1" t="s">
        <v>686</v>
      </c>
    </row>
    <row r="15" spans="1:5" ht="11.25">
      <c r="A15" s="2">
        <v>14</v>
      </c>
      <c r="B15" s="2" t="s">
        <v>543</v>
      </c>
      <c r="D15" s="2" t="s">
        <v>331</v>
      </c>
      <c r="E15" s="1" t="s">
        <v>687</v>
      </c>
    </row>
    <row r="16" spans="1:5" ht="11.25">
      <c r="A16" s="2">
        <v>15</v>
      </c>
      <c r="B16" s="2" t="s">
        <v>544</v>
      </c>
      <c r="E16" s="1" t="s">
        <v>688</v>
      </c>
    </row>
    <row r="17" spans="1:5" ht="11.25">
      <c r="A17" s="2">
        <v>16</v>
      </c>
      <c r="B17" s="2" t="s">
        <v>545</v>
      </c>
      <c r="E17" s="1" t="s">
        <v>689</v>
      </c>
    </row>
    <row r="18" spans="1:5" ht="11.25">
      <c r="A18" s="2">
        <v>17</v>
      </c>
      <c r="B18" s="2" t="s">
        <v>546</v>
      </c>
      <c r="E18" s="1" t="s">
        <v>690</v>
      </c>
    </row>
    <row r="19" spans="1:5" ht="11.25">
      <c r="A19" s="2">
        <v>18</v>
      </c>
      <c r="B19" s="2" t="s">
        <v>547</v>
      </c>
      <c r="E19" s="1" t="s">
        <v>691</v>
      </c>
    </row>
    <row r="20" spans="1:5" ht="11.25">
      <c r="A20" s="2">
        <v>19</v>
      </c>
      <c r="B20" s="2" t="s">
        <v>548</v>
      </c>
      <c r="E20" s="1" t="s">
        <v>692</v>
      </c>
    </row>
    <row r="21" spans="1:5" ht="11.25">
      <c r="A21" s="2">
        <v>20</v>
      </c>
      <c r="B21" s="2" t="s">
        <v>549</v>
      </c>
      <c r="E21" s="1" t="s">
        <v>693</v>
      </c>
    </row>
    <row r="22" spans="1:5" ht="11.25">
      <c r="A22" s="2">
        <v>21</v>
      </c>
      <c r="B22" s="2" t="s">
        <v>550</v>
      </c>
      <c r="E22" s="1" t="s">
        <v>694</v>
      </c>
    </row>
    <row r="23" spans="1:5" ht="11.25">
      <c r="A23" s="2">
        <v>22</v>
      </c>
      <c r="B23" s="2" t="s">
        <v>551</v>
      </c>
      <c r="E23" s="1" t="s">
        <v>695</v>
      </c>
    </row>
    <row r="24" spans="1:5" ht="11.25">
      <c r="A24" s="2">
        <v>23</v>
      </c>
      <c r="B24" s="2" t="s">
        <v>552</v>
      </c>
      <c r="E24" s="1" t="s">
        <v>696</v>
      </c>
    </row>
    <row r="25" spans="1:5" ht="11.25">
      <c r="A25" s="2">
        <v>24</v>
      </c>
      <c r="B25" s="2" t="s">
        <v>553</v>
      </c>
      <c r="E25" s="1" t="s">
        <v>697</v>
      </c>
    </row>
    <row r="26" spans="1:5" ht="11.25">
      <c r="A26" s="2">
        <v>25</v>
      </c>
      <c r="B26" s="2" t="s">
        <v>554</v>
      </c>
      <c r="E26" s="1" t="s">
        <v>677</v>
      </c>
    </row>
    <row r="27" spans="1:5" ht="11.25">
      <c r="A27" s="2">
        <v>26</v>
      </c>
      <c r="B27" s="2" t="s">
        <v>555</v>
      </c>
      <c r="E27" s="1" t="s">
        <v>698</v>
      </c>
    </row>
    <row r="28" spans="1:5" ht="11.25">
      <c r="A28" s="2">
        <v>27</v>
      </c>
      <c r="B28" s="2" t="s">
        <v>556</v>
      </c>
      <c r="E28" s="1" t="s">
        <v>699</v>
      </c>
    </row>
    <row r="29" spans="1:5" ht="11.25">
      <c r="A29" s="2">
        <v>28</v>
      </c>
      <c r="B29" s="2" t="s">
        <v>557</v>
      </c>
      <c r="E29" s="1" t="s">
        <v>700</v>
      </c>
    </row>
    <row r="30" spans="1:5" ht="11.25">
      <c r="A30" s="2">
        <v>29</v>
      </c>
      <c r="B30" s="2" t="s">
        <v>558</v>
      </c>
      <c r="E30" s="1" t="s">
        <v>701</v>
      </c>
    </row>
    <row r="31" spans="1:5" ht="11.25">
      <c r="A31" s="2">
        <v>30</v>
      </c>
      <c r="B31" s="2" t="s">
        <v>559</v>
      </c>
      <c r="E31" s="1" t="s">
        <v>702</v>
      </c>
    </row>
    <row r="32" spans="1:5" ht="11.25">
      <c r="A32" s="2">
        <v>31</v>
      </c>
      <c r="B32" s="2" t="s">
        <v>560</v>
      </c>
      <c r="E32" s="1" t="s">
        <v>703</v>
      </c>
    </row>
    <row r="33" spans="1:5" ht="11.25">
      <c r="A33" s="2">
        <v>32</v>
      </c>
      <c r="B33" s="2" t="s">
        <v>561</v>
      </c>
      <c r="E33" s="1" t="s">
        <v>704</v>
      </c>
    </row>
    <row r="34" spans="1:5" ht="11.25">
      <c r="A34" s="2">
        <v>33</v>
      </c>
      <c r="B34" s="2" t="s">
        <v>562</v>
      </c>
      <c r="E34" s="1" t="s">
        <v>705</v>
      </c>
    </row>
    <row r="35" spans="1:5" ht="11.25">
      <c r="A35" s="2">
        <v>34</v>
      </c>
      <c r="B35" s="2" t="s">
        <v>563</v>
      </c>
      <c r="E35" s="1" t="s">
        <v>706</v>
      </c>
    </row>
    <row r="36" spans="1:5" ht="11.25">
      <c r="A36" s="2">
        <v>35</v>
      </c>
      <c r="B36" s="2" t="s">
        <v>564</v>
      </c>
      <c r="E36" s="1" t="s">
        <v>707</v>
      </c>
    </row>
    <row r="37" spans="1:5" ht="11.25">
      <c r="A37" s="2">
        <v>36</v>
      </c>
      <c r="B37" s="2" t="s">
        <v>565</v>
      </c>
      <c r="E37" s="1" t="s">
        <v>708</v>
      </c>
    </row>
    <row r="38" spans="1:5" ht="11.25">
      <c r="A38" s="2">
        <v>37</v>
      </c>
      <c r="B38" s="2" t="s">
        <v>566</v>
      </c>
      <c r="E38" s="1" t="s">
        <v>709</v>
      </c>
    </row>
    <row r="39" spans="1:5" ht="11.25">
      <c r="A39" s="2">
        <v>38</v>
      </c>
      <c r="B39" s="2" t="s">
        <v>567</v>
      </c>
      <c r="E39" s="1" t="s">
        <v>710</v>
      </c>
    </row>
    <row r="40" spans="1:5" ht="11.25">
      <c r="A40" s="2">
        <v>39</v>
      </c>
      <c r="B40" s="2" t="s">
        <v>568</v>
      </c>
      <c r="E40" s="1" t="s">
        <v>711</v>
      </c>
    </row>
    <row r="41" spans="1:5" ht="11.25">
      <c r="A41" s="2">
        <v>40</v>
      </c>
      <c r="B41" s="2" t="s">
        <v>569</v>
      </c>
      <c r="E41" s="1" t="s">
        <v>712</v>
      </c>
    </row>
    <row r="42" spans="1:5" ht="11.25">
      <c r="A42" s="2">
        <v>41</v>
      </c>
      <c r="B42" s="2" t="s">
        <v>570</v>
      </c>
      <c r="E42" s="1" t="s">
        <v>713</v>
      </c>
    </row>
    <row r="43" spans="1:5" ht="11.25">
      <c r="A43" s="2">
        <v>42</v>
      </c>
      <c r="B43" s="2" t="s">
        <v>571</v>
      </c>
      <c r="E43" s="1" t="s">
        <v>714</v>
      </c>
    </row>
    <row r="44" spans="1:5" ht="11.25">
      <c r="A44" s="2">
        <v>43</v>
      </c>
      <c r="B44" s="2" t="s">
        <v>572</v>
      </c>
      <c r="E44" s="1" t="s">
        <v>715</v>
      </c>
    </row>
    <row r="45" spans="1:5" ht="11.25">
      <c r="A45" s="2">
        <v>44</v>
      </c>
      <c r="B45" s="2" t="s">
        <v>573</v>
      </c>
      <c r="E45" s="1" t="s">
        <v>716</v>
      </c>
    </row>
    <row r="46" spans="1:5" ht="11.25">
      <c r="A46" s="2">
        <v>45</v>
      </c>
      <c r="B46" s="2" t="s">
        <v>574</v>
      </c>
      <c r="E46" s="1" t="s">
        <v>717</v>
      </c>
    </row>
    <row r="47" spans="1:5" ht="11.25">
      <c r="A47" s="2">
        <v>46</v>
      </c>
      <c r="B47" s="2" t="s">
        <v>575</v>
      </c>
      <c r="E47" s="1" t="s">
        <v>718</v>
      </c>
    </row>
    <row r="48" spans="1:5" ht="11.25">
      <c r="A48" s="2">
        <v>47</v>
      </c>
      <c r="B48" s="2" t="s">
        <v>576</v>
      </c>
      <c r="E48" s="1" t="s">
        <v>719</v>
      </c>
    </row>
    <row r="49" spans="1:5" ht="11.25">
      <c r="A49" s="2">
        <v>48</v>
      </c>
      <c r="B49" s="2" t="s">
        <v>577</v>
      </c>
      <c r="E49" s="1" t="s">
        <v>720</v>
      </c>
    </row>
    <row r="50" spans="1:5" ht="11.25">
      <c r="A50" s="2">
        <v>49</v>
      </c>
      <c r="E50" s="1" t="s">
        <v>721</v>
      </c>
    </row>
    <row r="51" spans="1:5" ht="11.25">
      <c r="A51" s="2">
        <v>50</v>
      </c>
      <c r="E51" s="1" t="s">
        <v>722</v>
      </c>
    </row>
    <row r="52" spans="1:5" ht="11.25">
      <c r="A52" s="2">
        <v>51</v>
      </c>
      <c r="E52" s="1" t="s">
        <v>723</v>
      </c>
    </row>
    <row r="53" spans="1:5" ht="11.25">
      <c r="A53" s="2">
        <v>52</v>
      </c>
      <c r="E53" s="1" t="s">
        <v>724</v>
      </c>
    </row>
    <row r="54" spans="1:5" ht="11.25">
      <c r="A54" s="2">
        <v>53</v>
      </c>
      <c r="E54" s="1" t="s">
        <v>725</v>
      </c>
    </row>
    <row r="55" spans="1:5" ht="11.25">
      <c r="A55" s="2">
        <v>54</v>
      </c>
      <c r="E55" s="1" t="s">
        <v>726</v>
      </c>
    </row>
    <row r="56" spans="1:5" ht="11.25">
      <c r="A56" s="2">
        <v>55</v>
      </c>
      <c r="E56" s="1" t="s">
        <v>727</v>
      </c>
    </row>
    <row r="57" spans="1:5" ht="11.25">
      <c r="A57" s="2">
        <v>56</v>
      </c>
      <c r="E57" s="1" t="s">
        <v>728</v>
      </c>
    </row>
    <row r="58" spans="1:5" ht="11.25">
      <c r="A58" s="2">
        <v>57</v>
      </c>
      <c r="E58" s="1" t="s">
        <v>729</v>
      </c>
    </row>
    <row r="59" spans="1:5" ht="11.25">
      <c r="A59" s="2">
        <v>58</v>
      </c>
      <c r="E59" s="1" t="s">
        <v>730</v>
      </c>
    </row>
    <row r="60" spans="1:5" ht="11.25">
      <c r="A60" s="2">
        <v>59</v>
      </c>
      <c r="E60" s="1" t="s">
        <v>731</v>
      </c>
    </row>
    <row r="61" spans="1:5" ht="11.25">
      <c r="A61" s="2">
        <v>60</v>
      </c>
      <c r="E61" s="1" t="s">
        <v>732</v>
      </c>
    </row>
    <row r="62" spans="1:5" ht="11.25">
      <c r="A62" s="2">
        <v>61</v>
      </c>
      <c r="E62" s="1" t="s">
        <v>733</v>
      </c>
    </row>
    <row r="63" spans="1:5" ht="11.25">
      <c r="A63" s="2">
        <v>62</v>
      </c>
      <c r="E63" s="1" t="s">
        <v>734</v>
      </c>
    </row>
    <row r="64" spans="1:5" ht="11.25">
      <c r="A64" s="2">
        <v>63</v>
      </c>
      <c r="E64" s="1" t="s">
        <v>735</v>
      </c>
    </row>
    <row r="65" spans="1:5" ht="11.25">
      <c r="A65" s="2">
        <v>64</v>
      </c>
      <c r="E65" s="1" t="s">
        <v>736</v>
      </c>
    </row>
    <row r="66" spans="1:5" ht="11.25">
      <c r="A66" s="2">
        <v>65</v>
      </c>
      <c r="E66" s="1" t="s">
        <v>737</v>
      </c>
    </row>
    <row r="67" spans="1:5" ht="11.25">
      <c r="A67" s="2">
        <v>66</v>
      </c>
      <c r="E67" s="1" t="s">
        <v>738</v>
      </c>
    </row>
    <row r="68" spans="1:5" ht="11.25">
      <c r="A68" s="2">
        <v>67</v>
      </c>
      <c r="E68" s="1" t="s">
        <v>739</v>
      </c>
    </row>
    <row r="69" spans="1:5" ht="11.25">
      <c r="A69" s="2">
        <v>68</v>
      </c>
      <c r="E69" s="1" t="s">
        <v>799</v>
      </c>
    </row>
    <row r="70" spans="1:5" ht="11.25">
      <c r="A70" s="2">
        <v>69</v>
      </c>
      <c r="E70" s="1" t="s">
        <v>788</v>
      </c>
    </row>
    <row r="71" spans="1:5" ht="11.25">
      <c r="A71" s="2">
        <v>70</v>
      </c>
      <c r="E71" s="1" t="s">
        <v>789</v>
      </c>
    </row>
    <row r="72" spans="1:5" ht="11.25">
      <c r="A72" s="2">
        <v>71</v>
      </c>
      <c r="E72" s="1" t="s">
        <v>790</v>
      </c>
    </row>
    <row r="73" spans="1:5" ht="11.25">
      <c r="A73" s="2">
        <v>72</v>
      </c>
      <c r="E73" s="1" t="s">
        <v>791</v>
      </c>
    </row>
    <row r="74" spans="1:5" ht="11.25">
      <c r="A74" s="2">
        <v>73</v>
      </c>
      <c r="E74" s="1" t="s">
        <v>792</v>
      </c>
    </row>
    <row r="75" spans="1:5" ht="11.25">
      <c r="A75" s="2">
        <v>74</v>
      </c>
      <c r="E75" s="1" t="s">
        <v>793</v>
      </c>
    </row>
    <row r="76" spans="1:5" ht="11.25">
      <c r="A76" s="2">
        <v>75</v>
      </c>
      <c r="E76" s="5" t="s">
        <v>794</v>
      </c>
    </row>
    <row r="77" spans="1:5" ht="11.25">
      <c r="A77" s="2">
        <v>76</v>
      </c>
      <c r="E77" s="5" t="s">
        <v>369</v>
      </c>
    </row>
    <row r="78" spans="1:5" ht="11.25">
      <c r="A78" s="2">
        <v>77</v>
      </c>
      <c r="E78" s="5" t="s">
        <v>370</v>
      </c>
    </row>
    <row r="79" spans="1:5" ht="11.25">
      <c r="A79" s="2">
        <v>78</v>
      </c>
      <c r="E79" s="5" t="s">
        <v>371</v>
      </c>
    </row>
    <row r="80" spans="1:5" ht="11.25">
      <c r="A80" s="2">
        <v>79</v>
      </c>
      <c r="E80" s="5" t="s">
        <v>400</v>
      </c>
    </row>
    <row r="81" spans="1:5" ht="11.25">
      <c r="A81" s="2">
        <v>80</v>
      </c>
      <c r="E81" s="5" t="s">
        <v>401</v>
      </c>
    </row>
    <row r="82" spans="1:5" ht="11.25">
      <c r="A82" s="2">
        <v>81</v>
      </c>
      <c r="E82" s="5" t="s">
        <v>402</v>
      </c>
    </row>
    <row r="83" spans="1:5" ht="11.25">
      <c r="A83" s="2">
        <v>82</v>
      </c>
      <c r="E83" s="5" t="s">
        <v>403</v>
      </c>
    </row>
    <row r="84" spans="1:5" ht="11.25">
      <c r="A84" s="2">
        <v>83</v>
      </c>
      <c r="E84" s="5" t="s">
        <v>404</v>
      </c>
    </row>
    <row r="85" spans="1:5" ht="11.25">
      <c r="A85" s="2">
        <v>84</v>
      </c>
      <c r="E85" s="5" t="s">
        <v>405</v>
      </c>
    </row>
    <row r="86" spans="1:5" ht="11.25">
      <c r="A86" s="2">
        <v>85</v>
      </c>
      <c r="E86" s="5" t="s">
        <v>406</v>
      </c>
    </row>
    <row r="87" spans="1:5" ht="11.25">
      <c r="A87" s="2">
        <v>86</v>
      </c>
      <c r="E87" s="5" t="s">
        <v>407</v>
      </c>
    </row>
    <row r="88" spans="1:5" ht="11.25">
      <c r="A88" s="2">
        <v>87</v>
      </c>
      <c r="E88" s="5" t="s">
        <v>408</v>
      </c>
    </row>
    <row r="89" spans="1:5" ht="11.25">
      <c r="A89" s="2">
        <v>88</v>
      </c>
      <c r="E89" s="5" t="s">
        <v>409</v>
      </c>
    </row>
    <row r="90" spans="1:5" ht="11.25">
      <c r="A90" s="2">
        <v>89</v>
      </c>
      <c r="E90" s="5" t="s">
        <v>410</v>
      </c>
    </row>
    <row r="91" spans="1:5" ht="11.25">
      <c r="A91" s="2">
        <v>90</v>
      </c>
      <c r="E91" s="5" t="s">
        <v>411</v>
      </c>
    </row>
    <row r="92" spans="1:5" ht="11.25">
      <c r="A92" s="2">
        <v>91</v>
      </c>
      <c r="E92" s="5" t="s">
        <v>412</v>
      </c>
    </row>
    <row r="93" spans="1:5" ht="11.25">
      <c r="A93" s="2">
        <v>92</v>
      </c>
      <c r="E93" s="5" t="s">
        <v>413</v>
      </c>
    </row>
    <row r="94" spans="1:5" ht="11.25">
      <c r="A94" s="2">
        <v>93</v>
      </c>
      <c r="E94" s="5" t="s">
        <v>414</v>
      </c>
    </row>
    <row r="95" spans="1:5" ht="11.25">
      <c r="A95" s="2">
        <v>94</v>
      </c>
      <c r="E95" s="5" t="s">
        <v>415</v>
      </c>
    </row>
    <row r="96" spans="1:5" ht="11.25">
      <c r="A96" s="2">
        <v>95</v>
      </c>
      <c r="E96" s="5" t="s">
        <v>416</v>
      </c>
    </row>
    <row r="97" spans="1:5" ht="11.25">
      <c r="A97" s="2">
        <v>96</v>
      </c>
      <c r="E97" s="5" t="s">
        <v>417</v>
      </c>
    </row>
    <row r="98" spans="1:5" ht="11.25">
      <c r="A98" s="2">
        <v>97</v>
      </c>
      <c r="E98" s="5" t="s">
        <v>418</v>
      </c>
    </row>
    <row r="99" spans="1:5" ht="11.25">
      <c r="A99" s="2">
        <v>98</v>
      </c>
      <c r="E99" s="5" t="s">
        <v>419</v>
      </c>
    </row>
    <row r="100" spans="1:5" ht="11.25">
      <c r="A100" s="2">
        <v>99</v>
      </c>
      <c r="E100" s="5" t="s">
        <v>135</v>
      </c>
    </row>
    <row r="101" spans="1:5" ht="11.25">
      <c r="A101" s="2">
        <v>100</v>
      </c>
      <c r="E101" s="5" t="s">
        <v>420</v>
      </c>
    </row>
    <row r="102" spans="1:5" ht="11.25">
      <c r="A102" s="2">
        <v>101</v>
      </c>
      <c r="E102" s="5" t="s">
        <v>421</v>
      </c>
    </row>
    <row r="103" spans="1:5" ht="11.25">
      <c r="A103" s="2">
        <v>102</v>
      </c>
      <c r="E103" s="5" t="s">
        <v>422</v>
      </c>
    </row>
    <row r="104" spans="1:5" ht="11.25">
      <c r="A104" s="2">
        <v>103</v>
      </c>
      <c r="E104" s="5" t="s">
        <v>423</v>
      </c>
    </row>
    <row r="105" spans="1:5" ht="11.25">
      <c r="A105" s="2">
        <v>104</v>
      </c>
      <c r="E105" s="5" t="s">
        <v>424</v>
      </c>
    </row>
    <row r="106" spans="1:5" ht="11.25">
      <c r="A106" s="2">
        <v>105</v>
      </c>
      <c r="E106" s="5" t="s">
        <v>425</v>
      </c>
    </row>
    <row r="107" spans="1:5" ht="11.25">
      <c r="A107" s="2">
        <v>106</v>
      </c>
      <c r="E107" s="5" t="s">
        <v>426</v>
      </c>
    </row>
    <row r="108" spans="1:5" ht="11.25">
      <c r="A108" s="2">
        <v>107</v>
      </c>
      <c r="E108" s="5" t="s">
        <v>427</v>
      </c>
    </row>
    <row r="109" spans="1:5" ht="11.25">
      <c r="A109" s="2">
        <v>108</v>
      </c>
      <c r="E109" s="5" t="s">
        <v>428</v>
      </c>
    </row>
    <row r="110" spans="1:5" ht="11.25">
      <c r="A110" s="2">
        <v>109</v>
      </c>
      <c r="E110" s="5" t="s">
        <v>429</v>
      </c>
    </row>
    <row r="111" spans="1:5" ht="11.25">
      <c r="A111" s="2">
        <v>110</v>
      </c>
      <c r="E111" s="5" t="s">
        <v>430</v>
      </c>
    </row>
    <row r="112" spans="1:5" ht="11.25">
      <c r="A112" s="2">
        <v>111</v>
      </c>
      <c r="E112" s="5" t="s">
        <v>431</v>
      </c>
    </row>
    <row r="113" spans="1:5" ht="11.25">
      <c r="A113" s="2">
        <v>112</v>
      </c>
      <c r="E113" s="5" t="s">
        <v>432</v>
      </c>
    </row>
    <row r="114" spans="1:5" ht="11.25">
      <c r="A114" s="2">
        <v>113</v>
      </c>
      <c r="E114" s="5" t="s">
        <v>433</v>
      </c>
    </row>
    <row r="115" spans="1:5" ht="11.25">
      <c r="A115" s="2">
        <v>114</v>
      </c>
      <c r="E115" s="5" t="s">
        <v>434</v>
      </c>
    </row>
    <row r="116" spans="1:5" ht="11.25">
      <c r="A116" s="2">
        <v>115</v>
      </c>
      <c r="E116" s="5" t="s">
        <v>435</v>
      </c>
    </row>
    <row r="117" spans="1:5" ht="11.25">
      <c r="A117" s="2">
        <v>116</v>
      </c>
      <c r="E117" s="5" t="s">
        <v>436</v>
      </c>
    </row>
    <row r="118" spans="1:5" ht="11.25">
      <c r="A118" s="2">
        <v>117</v>
      </c>
      <c r="E118" s="5" t="s">
        <v>437</v>
      </c>
    </row>
    <row r="119" spans="1:5" ht="11.25">
      <c r="A119" s="2">
        <v>118</v>
      </c>
      <c r="E119" s="5" t="s">
        <v>438</v>
      </c>
    </row>
    <row r="120" spans="1:5" ht="11.25">
      <c r="A120" s="2">
        <v>119</v>
      </c>
      <c r="E120" s="5" t="s">
        <v>439</v>
      </c>
    </row>
    <row r="121" spans="1:5" ht="11.25">
      <c r="A121" s="2">
        <v>120</v>
      </c>
      <c r="E121" s="5" t="s">
        <v>440</v>
      </c>
    </row>
    <row r="122" spans="1:5" ht="11.25">
      <c r="A122" s="2">
        <v>121</v>
      </c>
      <c r="E122" s="5" t="s">
        <v>441</v>
      </c>
    </row>
    <row r="123" spans="1:5" ht="11.25">
      <c r="A123" s="2">
        <v>122</v>
      </c>
      <c r="E123" s="5" t="s">
        <v>442</v>
      </c>
    </row>
    <row r="124" spans="1:5" ht="11.25">
      <c r="A124" s="2">
        <v>123</v>
      </c>
      <c r="E124" s="5" t="s">
        <v>443</v>
      </c>
    </row>
    <row r="125" spans="1:5" ht="11.25">
      <c r="A125" s="2">
        <v>124</v>
      </c>
      <c r="E125" s="5" t="s">
        <v>444</v>
      </c>
    </row>
    <row r="126" spans="1:5" ht="11.25">
      <c r="A126" s="2">
        <v>125</v>
      </c>
      <c r="E126" s="5" t="s">
        <v>445</v>
      </c>
    </row>
    <row r="127" spans="1:5" ht="11.25">
      <c r="A127" s="2">
        <v>126</v>
      </c>
      <c r="E127" s="5" t="s">
        <v>446</v>
      </c>
    </row>
    <row r="128" spans="1:5" ht="11.25">
      <c r="A128" s="2">
        <v>127</v>
      </c>
      <c r="E128" s="5" t="s">
        <v>447</v>
      </c>
    </row>
    <row r="129" spans="1:5" ht="11.25">
      <c r="A129" s="2">
        <v>128</v>
      </c>
      <c r="E129" s="5" t="s">
        <v>448</v>
      </c>
    </row>
    <row r="130" spans="1:5" ht="11.25">
      <c r="A130" s="2">
        <v>129</v>
      </c>
      <c r="E130" s="5" t="s">
        <v>449</v>
      </c>
    </row>
    <row r="131" spans="1:5" ht="11.25">
      <c r="A131" s="2">
        <v>130</v>
      </c>
      <c r="E131" s="5" t="s">
        <v>450</v>
      </c>
    </row>
    <row r="132" spans="1:5" ht="11.25">
      <c r="A132" s="2">
        <v>131</v>
      </c>
      <c r="E132" s="5" t="s">
        <v>451</v>
      </c>
    </row>
    <row r="133" spans="1:5" ht="11.25">
      <c r="A133" s="2">
        <v>132</v>
      </c>
      <c r="E133" s="5" t="s">
        <v>452</v>
      </c>
    </row>
    <row r="134" spans="1:5" ht="11.25">
      <c r="A134" s="2">
        <v>133</v>
      </c>
      <c r="E134" s="5" t="s">
        <v>607</v>
      </c>
    </row>
    <row r="135" spans="1:5" ht="11.25">
      <c r="A135" s="2">
        <v>134</v>
      </c>
      <c r="E135" s="5" t="s">
        <v>608</v>
      </c>
    </row>
    <row r="136" spans="1:5" ht="11.25">
      <c r="A136" s="2">
        <v>135</v>
      </c>
      <c r="E136" s="5"/>
    </row>
    <row r="137" ht="11.25">
      <c r="A137" s="2">
        <v>136</v>
      </c>
    </row>
    <row r="138" ht="11.25">
      <c r="A138" s="2">
        <v>137</v>
      </c>
    </row>
    <row r="139" ht="11.25">
      <c r="A139" s="2">
        <v>138</v>
      </c>
    </row>
    <row r="140" ht="11.25">
      <c r="A140" s="2">
        <v>139</v>
      </c>
    </row>
    <row r="141" ht="11.25">
      <c r="A141" s="2">
        <v>140</v>
      </c>
    </row>
    <row r="142" ht="11.25">
      <c r="A142" s="2">
        <v>141</v>
      </c>
    </row>
    <row r="143" ht="11.25">
      <c r="A143" s="2">
        <v>142</v>
      </c>
    </row>
    <row r="144" ht="11.25">
      <c r="A144" s="2">
        <v>143</v>
      </c>
    </row>
    <row r="145" ht="11.25">
      <c r="A145" s="2">
        <v>144</v>
      </c>
    </row>
    <row r="146" ht="11.25">
      <c r="A146" s="2">
        <v>145</v>
      </c>
    </row>
    <row r="147" ht="11.25">
      <c r="A147" s="2">
        <v>146</v>
      </c>
    </row>
    <row r="148" ht="11.25">
      <c r="A148" s="2">
        <v>147</v>
      </c>
    </row>
    <row r="149" ht="11.25">
      <c r="A149" s="2">
        <v>148</v>
      </c>
    </row>
    <row r="150" ht="11.25">
      <c r="A150" s="2">
        <v>149</v>
      </c>
    </row>
    <row r="151" ht="11.25">
      <c r="A151" s="2">
        <v>150</v>
      </c>
    </row>
    <row r="152" ht="11.25">
      <c r="A152" s="2">
        <v>151</v>
      </c>
    </row>
    <row r="153" ht="11.25">
      <c r="A153" s="2">
        <v>152</v>
      </c>
    </row>
    <row r="154" ht="11.25">
      <c r="A154" s="2">
        <v>153</v>
      </c>
    </row>
    <row r="155" ht="11.25">
      <c r="A155" s="2">
        <v>154</v>
      </c>
    </row>
    <row r="156" ht="11.25">
      <c r="A156" s="2">
        <v>155</v>
      </c>
    </row>
    <row r="157" ht="11.25">
      <c r="A157" s="2">
        <v>156</v>
      </c>
    </row>
    <row r="158" ht="11.25">
      <c r="A158" s="2">
        <v>157</v>
      </c>
    </row>
    <row r="159" ht="11.25">
      <c r="A159" s="2">
        <v>158</v>
      </c>
    </row>
    <row r="160" ht="11.25">
      <c r="A160" s="2">
        <v>159</v>
      </c>
    </row>
    <row r="161" ht="11.25">
      <c r="A161" s="2">
        <v>160</v>
      </c>
    </row>
    <row r="162" ht="11.25">
      <c r="A162" s="2">
        <v>161</v>
      </c>
    </row>
    <row r="163" ht="11.25">
      <c r="A163" s="2">
        <v>162</v>
      </c>
    </row>
    <row r="164" ht="11.25">
      <c r="A164" s="2">
        <v>163</v>
      </c>
    </row>
    <row r="165" ht="11.25">
      <c r="A165" s="2">
        <v>164</v>
      </c>
    </row>
    <row r="166" ht="11.25">
      <c r="A166" s="2">
        <v>165</v>
      </c>
    </row>
    <row r="167" ht="11.25">
      <c r="A167" s="2">
        <v>166</v>
      </c>
    </row>
    <row r="168" ht="11.25">
      <c r="A168" s="2">
        <v>167</v>
      </c>
    </row>
    <row r="169" ht="11.25">
      <c r="A169" s="2">
        <v>168</v>
      </c>
    </row>
    <row r="170" ht="11.25">
      <c r="A170" s="2">
        <v>169</v>
      </c>
    </row>
    <row r="171" ht="11.25">
      <c r="A171" s="2">
        <v>170</v>
      </c>
    </row>
    <row r="172" ht="11.25">
      <c r="A172" s="2">
        <v>171</v>
      </c>
    </row>
    <row r="173" ht="11.25">
      <c r="A173" s="2">
        <v>172</v>
      </c>
    </row>
    <row r="174" ht="11.25">
      <c r="A174" s="2">
        <v>173</v>
      </c>
    </row>
    <row r="175" ht="11.25">
      <c r="A175" s="2">
        <v>174</v>
      </c>
    </row>
    <row r="176" ht="11.25">
      <c r="A176" s="2">
        <v>175</v>
      </c>
    </row>
    <row r="177" ht="11.25">
      <c r="A177" s="2">
        <v>176</v>
      </c>
    </row>
    <row r="178" ht="11.25">
      <c r="A178" s="2">
        <v>177</v>
      </c>
    </row>
    <row r="179" ht="11.25">
      <c r="A179" s="2">
        <v>178</v>
      </c>
    </row>
    <row r="180" ht="11.25">
      <c r="A180" s="2">
        <v>179</v>
      </c>
    </row>
    <row r="181" ht="11.25">
      <c r="A181" s="2">
        <v>180</v>
      </c>
    </row>
    <row r="182" ht="11.25">
      <c r="A182" s="2">
        <v>181</v>
      </c>
    </row>
    <row r="183" ht="11.25">
      <c r="A183" s="2">
        <v>182</v>
      </c>
    </row>
    <row r="184" ht="11.25">
      <c r="A184" s="2">
        <v>183</v>
      </c>
    </row>
    <row r="185" ht="11.25">
      <c r="A185" s="2">
        <v>184</v>
      </c>
    </row>
    <row r="186" ht="11.25">
      <c r="A186" s="2">
        <v>185</v>
      </c>
    </row>
    <row r="187" ht="11.25">
      <c r="A187" s="2">
        <v>186</v>
      </c>
    </row>
    <row r="188" ht="11.25">
      <c r="A188" s="2">
        <v>187</v>
      </c>
    </row>
    <row r="189" ht="11.25">
      <c r="A189" s="2">
        <v>188</v>
      </c>
    </row>
    <row r="190" ht="11.25">
      <c r="A190" s="2">
        <v>189</v>
      </c>
    </row>
    <row r="191" ht="11.25">
      <c r="A191" s="2">
        <v>190</v>
      </c>
    </row>
    <row r="192" ht="11.25">
      <c r="A192" s="2">
        <v>191</v>
      </c>
    </row>
    <row r="193" ht="11.25">
      <c r="A193" s="2">
        <v>192</v>
      </c>
    </row>
    <row r="194" ht="11.25">
      <c r="A194" s="2">
        <v>193</v>
      </c>
    </row>
    <row r="195" ht="11.25">
      <c r="A195" s="2">
        <v>194</v>
      </c>
    </row>
    <row r="196" ht="11.25">
      <c r="A196" s="2">
        <v>195</v>
      </c>
    </row>
    <row r="197" ht="11.25">
      <c r="A197" s="2">
        <v>196</v>
      </c>
    </row>
    <row r="198" ht="11.25">
      <c r="A198" s="2">
        <v>197</v>
      </c>
    </row>
    <row r="199" ht="11.25">
      <c r="A199" s="2">
        <v>198</v>
      </c>
    </row>
    <row r="200" ht="11.25">
      <c r="A200" s="2">
        <v>199</v>
      </c>
    </row>
    <row r="201" ht="11.25">
      <c r="A201" s="2">
        <v>200</v>
      </c>
    </row>
    <row r="202" ht="11.25">
      <c r="A202" s="2">
        <v>201</v>
      </c>
    </row>
    <row r="203" ht="11.25">
      <c r="A203" s="2">
        <v>202</v>
      </c>
    </row>
    <row r="204" ht="11.25">
      <c r="A204" s="2">
        <v>203</v>
      </c>
    </row>
    <row r="205" ht="11.25">
      <c r="A205" s="2">
        <v>204</v>
      </c>
    </row>
    <row r="206" ht="11.25">
      <c r="A206" s="2">
        <v>205</v>
      </c>
    </row>
    <row r="207" ht="11.25">
      <c r="A207" s="2">
        <v>206</v>
      </c>
    </row>
    <row r="208" ht="11.25">
      <c r="A208" s="2">
        <v>207</v>
      </c>
    </row>
    <row r="209" ht="11.25">
      <c r="A209" s="2">
        <v>208</v>
      </c>
    </row>
    <row r="210" ht="11.25">
      <c r="A210" s="2">
        <v>209</v>
      </c>
    </row>
    <row r="211" ht="11.25">
      <c r="A211" s="2">
        <v>210</v>
      </c>
    </row>
    <row r="212" ht="11.25">
      <c r="A212" s="2">
        <v>211</v>
      </c>
    </row>
    <row r="213" ht="11.25">
      <c r="A213" s="2">
        <v>212</v>
      </c>
    </row>
    <row r="214" ht="11.25">
      <c r="A214" s="2">
        <v>213</v>
      </c>
    </row>
    <row r="215" ht="11.25">
      <c r="A215" s="2">
        <v>214</v>
      </c>
    </row>
    <row r="216" ht="11.25">
      <c r="A216" s="2">
        <v>215</v>
      </c>
    </row>
    <row r="217" ht="11.25">
      <c r="A217" s="2">
        <v>216</v>
      </c>
    </row>
    <row r="218" ht="11.25">
      <c r="A218" s="2">
        <v>217</v>
      </c>
    </row>
    <row r="219" ht="11.25">
      <c r="A219" s="2">
        <v>218</v>
      </c>
    </row>
    <row r="220" ht="11.25">
      <c r="A220" s="2">
        <v>219</v>
      </c>
    </row>
    <row r="221" ht="11.25">
      <c r="A221" s="2">
        <v>220</v>
      </c>
    </row>
    <row r="222" ht="11.25">
      <c r="A222" s="2">
        <v>221</v>
      </c>
    </row>
    <row r="223" ht="11.25">
      <c r="A223" s="2">
        <v>222</v>
      </c>
    </row>
    <row r="224" ht="11.25">
      <c r="A224" s="2">
        <v>223</v>
      </c>
    </row>
    <row r="225" ht="11.25">
      <c r="A225" s="2">
        <v>224</v>
      </c>
    </row>
    <row r="226" ht="11.25">
      <c r="A226" s="2">
        <v>225</v>
      </c>
    </row>
    <row r="227" ht="11.25">
      <c r="A227" s="2">
        <v>226</v>
      </c>
    </row>
    <row r="228" ht="11.25">
      <c r="A228" s="2">
        <v>227</v>
      </c>
    </row>
    <row r="229" ht="11.25">
      <c r="A229" s="2">
        <v>228</v>
      </c>
    </row>
    <row r="230" ht="11.25">
      <c r="A230" s="2">
        <v>229</v>
      </c>
    </row>
    <row r="231" ht="11.25">
      <c r="A231" s="2">
        <v>230</v>
      </c>
    </row>
    <row r="232" ht="11.25">
      <c r="A232" s="2">
        <v>231</v>
      </c>
    </row>
    <row r="233" ht="11.25">
      <c r="A233" s="2">
        <v>232</v>
      </c>
    </row>
    <row r="234" ht="11.25">
      <c r="A234" s="2">
        <v>233</v>
      </c>
    </row>
    <row r="235" ht="11.25">
      <c r="A235" s="2">
        <v>234</v>
      </c>
    </row>
    <row r="236" ht="11.25">
      <c r="A236" s="2">
        <v>235</v>
      </c>
    </row>
    <row r="237" ht="11.25">
      <c r="A237" s="2">
        <v>236</v>
      </c>
    </row>
    <row r="238" ht="11.25">
      <c r="A238" s="2">
        <v>237</v>
      </c>
    </row>
    <row r="239" ht="11.25">
      <c r="A239" s="2">
        <v>238</v>
      </c>
    </row>
    <row r="240" ht="11.25">
      <c r="A240" s="2">
        <v>239</v>
      </c>
    </row>
    <row r="241" ht="11.25">
      <c r="A241" s="2">
        <v>240</v>
      </c>
    </row>
    <row r="242" ht="11.25">
      <c r="A242" s="2">
        <v>241</v>
      </c>
    </row>
    <row r="243" ht="11.25">
      <c r="A243" s="2">
        <v>242</v>
      </c>
    </row>
    <row r="244" ht="11.25">
      <c r="A244" s="2">
        <v>243</v>
      </c>
    </row>
    <row r="245" ht="11.25">
      <c r="A245" s="2">
        <v>244</v>
      </c>
    </row>
    <row r="246" ht="11.25">
      <c r="A246" s="2">
        <v>245</v>
      </c>
    </row>
    <row r="247" ht="11.25">
      <c r="A247" s="2">
        <v>246</v>
      </c>
    </row>
    <row r="248" ht="11.25">
      <c r="A248" s="2">
        <v>247</v>
      </c>
    </row>
    <row r="249" ht="11.25">
      <c r="A249" s="2">
        <v>248</v>
      </c>
    </row>
    <row r="250" ht="11.25">
      <c r="A250" s="2">
        <v>249</v>
      </c>
    </row>
    <row r="251" ht="11.25">
      <c r="A251" s="2">
        <v>250</v>
      </c>
    </row>
    <row r="252" ht="11.25">
      <c r="A252" s="2">
        <v>251</v>
      </c>
    </row>
    <row r="253" ht="11.25">
      <c r="A253" s="2">
        <v>252</v>
      </c>
    </row>
    <row r="254" ht="11.25">
      <c r="A254" s="2">
        <v>253</v>
      </c>
    </row>
    <row r="255" ht="11.25">
      <c r="A255" s="2">
        <v>254</v>
      </c>
    </row>
    <row r="256" ht="11.25">
      <c r="A256" s="2">
        <v>255</v>
      </c>
    </row>
    <row r="257" ht="11.25">
      <c r="A257" s="2">
        <v>256</v>
      </c>
    </row>
    <row r="258" ht="11.25">
      <c r="A258" s="2">
        <v>257</v>
      </c>
    </row>
    <row r="259" ht="11.25">
      <c r="A259" s="2">
        <v>258</v>
      </c>
    </row>
    <row r="260" ht="11.25">
      <c r="A260" s="2">
        <v>259</v>
      </c>
    </row>
    <row r="261" ht="11.25">
      <c r="A261" s="2">
        <v>260</v>
      </c>
    </row>
    <row r="262" ht="11.25">
      <c r="A262" s="2">
        <v>261</v>
      </c>
    </row>
    <row r="263" ht="11.25">
      <c r="A263" s="2">
        <v>262</v>
      </c>
    </row>
    <row r="264" ht="11.25">
      <c r="A264" s="2">
        <v>263</v>
      </c>
    </row>
    <row r="265" ht="11.25">
      <c r="A265" s="2">
        <v>264</v>
      </c>
    </row>
    <row r="266" ht="11.25">
      <c r="A266" s="2">
        <v>265</v>
      </c>
    </row>
    <row r="267" ht="11.25">
      <c r="A267" s="2">
        <v>266</v>
      </c>
    </row>
    <row r="268" ht="11.25">
      <c r="A268" s="2">
        <v>267</v>
      </c>
    </row>
    <row r="269" ht="11.25">
      <c r="A269" s="2">
        <v>268</v>
      </c>
    </row>
    <row r="270" ht="11.25">
      <c r="A270" s="2">
        <v>269</v>
      </c>
    </row>
    <row r="271" ht="11.25">
      <c r="A271" s="2">
        <v>270</v>
      </c>
    </row>
    <row r="272" ht="11.25">
      <c r="A272" s="2">
        <v>271</v>
      </c>
    </row>
    <row r="273" ht="11.25">
      <c r="A273" s="2">
        <v>272</v>
      </c>
    </row>
    <row r="274" ht="11.25">
      <c r="A274" s="2">
        <v>273</v>
      </c>
    </row>
    <row r="275" ht="11.25">
      <c r="A275" s="2">
        <v>274</v>
      </c>
    </row>
    <row r="276" ht="11.25">
      <c r="A276" s="2">
        <v>275</v>
      </c>
    </row>
    <row r="277" ht="11.25">
      <c r="A277" s="2">
        <v>276</v>
      </c>
    </row>
    <row r="278" ht="11.25">
      <c r="A278" s="2">
        <v>277</v>
      </c>
    </row>
    <row r="279" ht="11.25">
      <c r="A279" s="2">
        <v>278</v>
      </c>
    </row>
    <row r="280" ht="11.25">
      <c r="A280" s="2">
        <v>279</v>
      </c>
    </row>
    <row r="281" ht="11.25">
      <c r="A281" s="2">
        <v>280</v>
      </c>
    </row>
    <row r="282" ht="11.25">
      <c r="A282" s="2">
        <v>281</v>
      </c>
    </row>
    <row r="283" ht="11.25">
      <c r="A283" s="2">
        <v>282</v>
      </c>
    </row>
    <row r="284" ht="11.25">
      <c r="A284" s="2">
        <v>283</v>
      </c>
    </row>
    <row r="285" ht="11.25">
      <c r="A285" s="2">
        <v>284</v>
      </c>
    </row>
    <row r="286" ht="11.25">
      <c r="A286" s="2">
        <v>285</v>
      </c>
    </row>
    <row r="287" ht="11.25">
      <c r="A287" s="2">
        <v>286</v>
      </c>
    </row>
    <row r="288" ht="11.25">
      <c r="A288" s="2">
        <v>287</v>
      </c>
    </row>
    <row r="289" ht="11.25">
      <c r="A289" s="2">
        <v>288</v>
      </c>
    </row>
    <row r="290" ht="11.25">
      <c r="A290" s="2">
        <v>289</v>
      </c>
    </row>
    <row r="291" ht="11.25">
      <c r="A291" s="2">
        <v>290</v>
      </c>
    </row>
    <row r="292" ht="11.25">
      <c r="A292" s="2">
        <v>291</v>
      </c>
    </row>
    <row r="293" ht="11.25">
      <c r="A293" s="2">
        <v>292</v>
      </c>
    </row>
    <row r="294" ht="11.25">
      <c r="A294" s="2">
        <v>293</v>
      </c>
    </row>
    <row r="295" ht="11.25">
      <c r="A295" s="2">
        <v>294</v>
      </c>
    </row>
    <row r="296" ht="11.25">
      <c r="A296" s="2">
        <v>295</v>
      </c>
    </row>
    <row r="297" ht="11.25">
      <c r="A297" s="2">
        <v>296</v>
      </c>
    </row>
    <row r="298" ht="11.25">
      <c r="A298" s="2">
        <v>297</v>
      </c>
    </row>
    <row r="299" ht="11.25">
      <c r="A299" s="2">
        <v>298</v>
      </c>
    </row>
    <row r="300" ht="11.25">
      <c r="A300" s="2">
        <v>299</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富士建築コンサルティング株式会社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takane</dc:creator>
  <cp:keywords/>
  <dc:description/>
  <cp:lastModifiedBy>s.kobayashi</cp:lastModifiedBy>
  <cp:lastPrinted>2015-05-24T05:29:35Z</cp:lastPrinted>
  <dcterms:created xsi:type="dcterms:W3CDTF">2007-03-09T12:00:15Z</dcterms:created>
  <dcterms:modified xsi:type="dcterms:W3CDTF">2022-05-31T09:10:35Z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